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B073E5BD-E5CD-4728-A266-078E350011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目次" sheetId="1" r:id="rId1"/>
    <sheet name="F01" sheetId="2" r:id="rId2"/>
    <sheet name="F02" sheetId="3" r:id="rId3"/>
    <sheet name="F03" sheetId="4" r:id="rId4"/>
    <sheet name="F04" sheetId="5" r:id="rId5"/>
    <sheet name="F05" sheetId="6" r:id="rId6"/>
    <sheet name="F06" sheetId="7" r:id="rId7"/>
    <sheet name="F07" sheetId="8" r:id="rId8"/>
    <sheet name="F08" sheetId="9" r:id="rId9"/>
    <sheet name="F09" sheetId="10" r:id="rId10"/>
    <sheet name="F10" sheetId="11" r:id="rId11"/>
    <sheet name="F11" sheetId="12" r:id="rId12"/>
    <sheet name="F12" sheetId="13" r:id="rId13"/>
    <sheet name="F13" sheetId="14" r:id="rId14"/>
    <sheet name="F14" sheetId="15" r:id="rId15"/>
    <sheet name="F15" sheetId="16" r:id="rId16"/>
    <sheet name="F16" sheetId="17" r:id="rId17"/>
    <sheet name="F17" sheetId="18" r:id="rId18"/>
    <sheet name="F18" sheetId="19" r:id="rId19"/>
    <sheet name="F19" sheetId="20" r:id="rId20"/>
    <sheet name="F20" sheetId="21" r:id="rId21"/>
    <sheet name="F21" sheetId="22" r:id="rId22"/>
    <sheet name="F22" sheetId="23" r:id="rId23"/>
    <sheet name="F23" sheetId="24" r:id="rId24"/>
    <sheet name="F24" sheetId="25" r:id="rId25"/>
    <sheet name="F25" sheetId="26" r:id="rId26"/>
    <sheet name="F26" sheetId="27" r:id="rId27"/>
    <sheet name="F27" sheetId="28" r:id="rId28"/>
    <sheet name="F28" sheetId="29" r:id="rId29"/>
    <sheet name="F29" sheetId="30" r:id="rId30"/>
    <sheet name="F30" sheetId="31" r:id="rId31"/>
    <sheet name="F31" sheetId="32" r:id="rId32"/>
    <sheet name="F32" sheetId="33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3" l="1"/>
  <c r="H16" i="33"/>
  <c r="H16" i="32"/>
  <c r="H17" i="31"/>
  <c r="H16" i="31"/>
  <c r="H16" i="30"/>
  <c r="H16" i="29"/>
  <c r="H17" i="28"/>
  <c r="H16" i="28"/>
  <c r="H16" i="27"/>
  <c r="H17" i="26"/>
  <c r="H16" i="26"/>
  <c r="H16" i="25"/>
  <c r="H17" i="24"/>
  <c r="H16" i="24"/>
  <c r="H16" i="23"/>
  <c r="H16" i="22"/>
  <c r="H16" i="21"/>
  <c r="H16" i="20"/>
  <c r="H16" i="19"/>
  <c r="H19" i="18"/>
  <c r="H18" i="18"/>
  <c r="H17" i="18"/>
  <c r="H16" i="17"/>
  <c r="H17" i="16"/>
  <c r="H16" i="16"/>
  <c r="H16" i="15"/>
  <c r="H16" i="14"/>
  <c r="H16" i="13"/>
  <c r="H16" i="12"/>
  <c r="H17" i="11"/>
  <c r="H16" i="11"/>
  <c r="H16" i="10"/>
  <c r="H16" i="9"/>
  <c r="H16" i="8"/>
  <c r="H16" i="7"/>
  <c r="H17" i="6"/>
  <c r="H16" i="6"/>
  <c r="H16" i="5"/>
  <c r="H16" i="4"/>
  <c r="H16" i="3"/>
  <c r="H16" i="2"/>
</calcChain>
</file>

<file path=xl/sharedStrings.xml><?xml version="1.0" encoding="utf-8"?>
<sst xmlns="http://schemas.openxmlformats.org/spreadsheetml/2006/main" count="1059" uniqueCount="206">
  <si>
    <t>溶接強度計算式一覧（目次）</t>
  </si>
  <si>
    <t>No.</t>
  </si>
  <si>
    <t>シート</t>
  </si>
  <si>
    <t>計算式</t>
  </si>
  <si>
    <t>備考</t>
  </si>
  <si>
    <t>σ = P / (h·l)</t>
  </si>
  <si>
    <t>F02</t>
  </si>
  <si>
    <t>σ = P / ((h1 + h2)·l)</t>
  </si>
  <si>
    <t>F03</t>
  </si>
  <si>
    <t>F04</t>
  </si>
  <si>
    <t>σb = 6·Mb / (l·h^2)</t>
  </si>
  <si>
    <t>F05</t>
  </si>
  <si>
    <t>σb = 6·P·L / (l·h^2) / τ = P / (l·h)</t>
  </si>
  <si>
    <t>F06</t>
  </si>
  <si>
    <t>σb = Mb / (l·h)</t>
  </si>
  <si>
    <t>F07</t>
  </si>
  <si>
    <t>σb = 3·T·Mb / [l·h·(3·T^2 − 6·T·h + 4·h^2)]</t>
  </si>
  <si>
    <t>F08</t>
  </si>
  <si>
    <t>F09</t>
  </si>
  <si>
    <t>F10</t>
  </si>
  <si>
    <t>σb = 3·T·P·L / [l·h·(3·T^2 − 6·T·h + 4·h^2)] / τ = P / (2·l·h)</t>
  </si>
  <si>
    <t>F11</t>
  </si>
  <si>
    <t>σ = 0.707·P / (h·l)</t>
  </si>
  <si>
    <t>F12</t>
  </si>
  <si>
    <t>Stress in weld A equals stress in weld B / σ = 1.414·P / ((h1 + h2)·l)</t>
  </si>
  <si>
    <t>F13</t>
  </si>
  <si>
    <t>F14</t>
  </si>
  <si>
    <t>Both plates same thickness / σ = 0.707·P / (h·l)</t>
  </si>
  <si>
    <t>F15</t>
  </si>
  <si>
    <t>Weld A: σ = 1.414·P / ((h1 + h2)·l) / Weld B: σ = 1.414·P·h2 / (h3·l·(h1 + h2))</t>
  </si>
  <si>
    <t>F16</t>
  </si>
  <si>
    <t>σ = 0.354·P / (h·l)</t>
  </si>
  <si>
    <t>F17</t>
  </si>
  <si>
    <t>σ = 1.414·P / [h·(l1 + l2)] / l1 = 1.414·P·e2 / (σ·h·b) / l2 = 1.414·P·e1 / (σ·h·b)</t>
  </si>
  <si>
    <t>F18</t>
  </si>
  <si>
    <t>τ = 2.83·Mt / (h·D^2·π)</t>
  </si>
  <si>
    <t>F19</t>
  </si>
  <si>
    <t>τ = 5.66·Mb / (h·D^2·π)</t>
  </si>
  <si>
    <t>F20</t>
  </si>
  <si>
    <t>σb = 4.24·Mb / [h·(b^2 + 3·l·(b + h))]</t>
  </si>
  <si>
    <t>F21</t>
  </si>
  <si>
    <t>F22</t>
  </si>
  <si>
    <t>σb = 1.414·Mb / [h·l·(b + h)]</t>
  </si>
  <si>
    <t>F23</t>
  </si>
  <si>
    <t>τav = 0.707·P / (h·l) / σmax = P / [h·l·(b + h)] · √(2·L^2 + (b + h)^2 / 2)</t>
  </si>
  <si>
    <t>F24</t>
  </si>
  <si>
    <t>σb = 4.24·Mb / (h·l^2)</t>
  </si>
  <si>
    <t>F25</t>
  </si>
  <si>
    <t>τav = 0.707·P / (h·l) / σmax = 4.24·P·L / (h·l^2)</t>
  </si>
  <si>
    <t>F26</t>
  </si>
  <si>
    <t>σb = 6·Mb / (h·l^2)</t>
  </si>
  <si>
    <t>F27</t>
  </si>
  <si>
    <t>σb = 6·P·L / (h·l^2) / τ = P / (h·l)</t>
  </si>
  <si>
    <t>F28</t>
  </si>
  <si>
    <t>τ = Mt·(3·l + 1.8·h) / (h^2·l^2)</t>
  </si>
  <si>
    <t>F29</t>
  </si>
  <si>
    <t>σb = 3·Mb / (h·l^2)</t>
  </si>
  <si>
    <t>σb = 3·P·L / (h·l^2) / τ = P / (2·h·l)</t>
  </si>
  <si>
    <t>F31</t>
  </si>
  <si>
    <t>τ = Mt / [2·(T − h)·(l − h)·h]</t>
  </si>
  <si>
    <t>F32</t>
  </si>
  <si>
    <t>Fillet weld: σ = 1.414·P / (2·h·l + h1·l1) / Butt weld: σ = P / (2·h·l + h1·l1)</t>
  </si>
  <si>
    <t>主な記号</t>
  </si>
  <si>
    <t>σ</t>
  </si>
  <si>
    <t>垂直応力</t>
  </si>
  <si>
    <t>τ</t>
  </si>
  <si>
    <t>せん断応力</t>
  </si>
  <si>
    <t>σb</t>
  </si>
  <si>
    <t>曲げ応力</t>
  </si>
  <si>
    <t>P</t>
  </si>
  <si>
    <t>外力</t>
  </si>
  <si>
    <t>Mb</t>
  </si>
  <si>
    <t>曲げモーメント</t>
  </si>
  <si>
    <t>Mt</t>
  </si>
  <si>
    <t>ねじりモーメント</t>
  </si>
  <si>
    <t>L</t>
  </si>
  <si>
    <t>距離</t>
  </si>
  <si>
    <t>h</t>
  </si>
  <si>
    <t>溶接サイズ</t>
  </si>
  <si>
    <t>l</t>
  </si>
  <si>
    <t>溶接長さ</t>
  </si>
  <si>
    <t>ケース01  |  σ = P / (h·l)</t>
  </si>
  <si>
    <t>目次へ戻る</t>
  </si>
  <si>
    <t>入力値（青字セルを変更）</t>
  </si>
  <si>
    <t>記号</t>
  </si>
  <si>
    <t>値</t>
  </si>
  <si>
    <t>説明</t>
  </si>
  <si>
    <t>単位</t>
  </si>
  <si>
    <t>任意</t>
  </si>
  <si>
    <t>計算結果（黒字セル）</t>
  </si>
  <si>
    <t>出力名</t>
  </si>
  <si>
    <t>Excel式</t>
  </si>
  <si>
    <t>'= P/(h*l)</t>
  </si>
  <si>
    <t>計算結果</t>
  </si>
  <si>
    <t>図（元画像から切り出し）</t>
  </si>
  <si>
    <t>ケース02  |  σ = P / ((h1 + h2)·l)</t>
  </si>
  <si>
    <t>h1</t>
  </si>
  <si>
    <t>寸法 h1</t>
  </si>
  <si>
    <t>h2</t>
  </si>
  <si>
    <t>寸法 h2</t>
  </si>
  <si>
    <t>'= P/((h1+h2)*l)</t>
  </si>
  <si>
    <t>ケース03  |  σ = P / (h·l)</t>
  </si>
  <si>
    <t>ケース04  |  σb = 6·Mb / (l·h^2)</t>
  </si>
  <si>
    <t>'=6*Mb/(l*h^2)</t>
  </si>
  <si>
    <t>ケース05  |  σb = 6·P·L / (l·h^2)</t>
  </si>
  <si>
    <t>σb = 6·P·L / (l·h^2)
τ = P / (l·h)</t>
  </si>
  <si>
    <t>'=6*P*L/(l*h^2)</t>
  </si>
  <si>
    <t>'=P/(l*h)</t>
  </si>
  <si>
    <t>ケース06  |  σb = Mb / (l·h)</t>
  </si>
  <si>
    <t>'=Mb/(l*h)</t>
  </si>
  <si>
    <t>ケース07  |  σb = 3·T·Mb / [l·h·(3·T^2 − 6·T·h + 4·h^2)]</t>
  </si>
  <si>
    <t>T</t>
  </si>
  <si>
    <t>全体寸法 T</t>
  </si>
  <si>
    <t>'=3*T*Mb/(l*h*(3*T^2-6*T*h+4*h^2))</t>
  </si>
  <si>
    <t>ケース08  |  σ = P / ((h1 + h2)·l)</t>
  </si>
  <si>
    <t>ケース09  |  σb = 3·T·Mb / [l·h·(3·T^2 − 6·T·h + 4·h^2)]</t>
  </si>
  <si>
    <t>ケース10  |  σb = 3·T·P·L / [l·h·(3·T^2 − 6·T·h + 4·h^2)]</t>
  </si>
  <si>
    <t>σb = 3·T·P·L / [l·h·(3·T^2 − 6·T·h + 4·h^2)]
τ = P / (2·l·h)</t>
  </si>
  <si>
    <t>'=3*T*P*L/(l*h*(3*T^2-6*T*h+4*h^2))</t>
  </si>
  <si>
    <t>'=P/(2*l*h)</t>
  </si>
  <si>
    <t>ケース11  |  σ = 0.707·P / (h·l)</t>
  </si>
  <si>
    <t>'=0.707*P/(h*l)</t>
  </si>
  <si>
    <t>ケース12  |  Stress in weld A equals stress in weld B</t>
  </si>
  <si>
    <t>Stress in weld A equals stress in weld B
σ = 1.414·P / ((h1 + h2)·l)</t>
  </si>
  <si>
    <t>'=1.414*P/((h1+h2)*l)</t>
  </si>
  <si>
    <t>ケース13  |  σ = 0.707·P / (h·l)</t>
  </si>
  <si>
    <t>ケース14  |  Both plates same thickness</t>
  </si>
  <si>
    <t>Both plates same thickness
σ = 0.707·P / (h·l)</t>
  </si>
  <si>
    <t>ケース15  |  Weld A: σ = 1.414·P / ((h1 + h2)·l)</t>
  </si>
  <si>
    <t>Weld A: σ = 1.414·P / ((h1 + h2)·l)
Weld B: σ = 1.414·P·h2 / (h3·l·(h1 + h2))</t>
  </si>
  <si>
    <t>h3</t>
  </si>
  <si>
    <t>寸法 h3</t>
  </si>
  <si>
    <t>Weld A σ</t>
  </si>
  <si>
    <t>Weld B σ</t>
  </si>
  <si>
    <t>'=1.414*P*h2/(h3*l*(h1+h2))</t>
  </si>
  <si>
    <t>ケース16  |  σ = 0.354·P / (h·l)</t>
  </si>
  <si>
    <t>'=0.354*P/(h*l)</t>
  </si>
  <si>
    <t>ケース17  |  σ = 1.414·P / [h·(l1 + l2)]</t>
  </si>
  <si>
    <t>σ = 1.414·P / [h·(l1 + l2)]
l1 = 1.414·P·e2 / (σ·h·b)
l2 = 1.414·P·e1 / (σ·h·b)</t>
  </si>
  <si>
    <t>b</t>
  </si>
  <si>
    <t>寸法 b</t>
  </si>
  <si>
    <t>l1</t>
  </si>
  <si>
    <t>長さ l1</t>
  </si>
  <si>
    <t>l2</t>
  </si>
  <si>
    <t>長さ l2</t>
  </si>
  <si>
    <t>e1</t>
  </si>
  <si>
    <t>偏心量 e1</t>
  </si>
  <si>
    <t>e2</t>
  </si>
  <si>
    <t>偏心量 e2</t>
  </si>
  <si>
    <t>σ_allow</t>
  </si>
  <si>
    <t>許容応力 σ（入力用）</t>
  </si>
  <si>
    <t>σ (l1,l2既知)</t>
  </si>
  <si>
    <t>'=1.414*P/(h*(l1+l2))</t>
  </si>
  <si>
    <t>必要 l1 (=σ入力)</t>
  </si>
  <si>
    <t>'=1.414*P*e2/(sigma_allow*h*b)</t>
  </si>
  <si>
    <t>必要 l2 (=σ入力)</t>
  </si>
  <si>
    <t>'=1.414*P*e1/(sigma_allow*h*b)</t>
  </si>
  <si>
    <t>この図は相互設計式のため、上段で σ、下段で必要 l1 / l2 を別々に計算できるようにしています。</t>
  </si>
  <si>
    <t>ケース18  |  τ = 2.83·Mt / (h·D^2·π)</t>
  </si>
  <si>
    <t>D</t>
  </si>
  <si>
    <t>直径 D</t>
  </si>
  <si>
    <t>'=2.83*Mt/(h*D^2*PI())</t>
  </si>
  <si>
    <t>ケース19  |  τ = 5.66·Mb / (h·D^2·π)</t>
  </si>
  <si>
    <t>'=5.66*Mb/(h*D^2*PI())</t>
  </si>
  <si>
    <t>ケース20  |  σb = 4.24·Mb / [h·(b^2 + 3·l·(b + h))]</t>
  </si>
  <si>
    <t>'=4.24*Mb/(h*(b^2+3*l*(b+h)))</t>
  </si>
  <si>
    <t>ケース21  |  σ = 0.707·P / (h·l)</t>
  </si>
  <si>
    <t>ケース22  |  σb = 1.414·Mb / [h·l·(b + h)]</t>
  </si>
  <si>
    <t>'=1.414*Mb/(h*l*(b+h))</t>
  </si>
  <si>
    <t>ケース23  |  τav = 0.707·P / (h·l)</t>
  </si>
  <si>
    <t>τav = 0.707·P / (h·l)
σmax = P / [h·l·(b + h)] · √(2·L^2 + (b + h)^2 / 2)</t>
  </si>
  <si>
    <t>τav</t>
  </si>
  <si>
    <t>σmax</t>
  </si>
  <si>
    <t>'=P/(h*l*(b+h))*SQRT(2*L^2+((b+h)^2)/2)</t>
  </si>
  <si>
    <t>ケース24  |  σb = 4.24·Mb / (h·l^2)</t>
  </si>
  <si>
    <t>'=4.24*Mb/(h*l^2)</t>
  </si>
  <si>
    <t>ケース25  |  τav = 0.707·P / (h·l)</t>
  </si>
  <si>
    <t>τav = 0.707·P / (h·l)
σmax = 4.24·P·L / (h·l^2)</t>
  </si>
  <si>
    <t>'=4.24*P*L/(h*l^2)</t>
  </si>
  <si>
    <t>ケース26  |  σb = 6·Mb / (h·l^2)</t>
  </si>
  <si>
    <t>'=6*Mb/(h*l^2)</t>
  </si>
  <si>
    <t>ケース27  |  σb = 6·P·L / (h·l^2)</t>
  </si>
  <si>
    <t>σb = 6·P·L / (h·l^2)
τ = P / (h·l)</t>
  </si>
  <si>
    <t>'=6*P*L/(h*l^2)</t>
  </si>
  <si>
    <t>'=P/(h*l)</t>
  </si>
  <si>
    <t>ケース28  |  τ = Mt·(3·l + 1.8·h) / (h^2·l^2)</t>
  </si>
  <si>
    <t>'=Mt*(3*l+1.8*h)/(h^2*l^2)</t>
  </si>
  <si>
    <t>ケース29  |  σb = 3·Mb / (h·l^2)</t>
  </si>
  <si>
    <t>'=3*Mb/(h*l^2)</t>
  </si>
  <si>
    <t>ケース30  |  σb = 3·P·L / (h·l^2)</t>
  </si>
  <si>
    <t>σb = 3·P·L / (h·l^2)
τ = P / (2·h·l)</t>
  </si>
  <si>
    <t>'=3*P*L/(h*l^2)</t>
  </si>
  <si>
    <t>'=P/(2*h*l)</t>
  </si>
  <si>
    <t>ケース31  |  τ = Mt / [2·(T − h)·(l − h)·h]</t>
  </si>
  <si>
    <t>'=Mt/(2*(T-h)*(l-h)*h)</t>
  </si>
  <si>
    <t>ケース32  |  Fillet weld: σ = 1.414·P / (2·h·l + h1·l1)</t>
  </si>
  <si>
    <t>Fillet weld: σ = 1.414·P / (2·h·l + h1·l1)
Butt weld: σ = P / (2·h·l + h1·l1)</t>
  </si>
  <si>
    <t>Fillet weld σ</t>
  </si>
  <si>
    <t>'=1.414*P/(2*h*l+h1*l1)</t>
  </si>
  <si>
    <t>Butt weld σ</t>
  </si>
  <si>
    <t>'=P/(2*h*l+h1*l1)</t>
  </si>
  <si>
    <r>
      <rPr>
        <i/>
        <sz val="9"/>
        <color rgb="FF666666"/>
        <rFont val="ＭＳ ゴシック"/>
        <family val="3"/>
        <charset val="128"/>
      </rPr>
      <t>出典</t>
    </r>
    <r>
      <rPr>
        <i/>
        <sz val="9"/>
        <color rgb="FF666666"/>
        <rFont val="Calibri"/>
        <family val="2"/>
      </rPr>
      <t xml:space="preserve">: Welding Handbook, 3rd edition, American Welding Society, 1950 </t>
    </r>
    <r>
      <rPr>
        <i/>
        <sz val="9"/>
        <color rgb="FF666666"/>
        <rFont val="ＭＳ ゴシック"/>
        <family val="3"/>
        <charset val="128"/>
      </rPr>
      <t xml:space="preserve">
注記</t>
    </r>
    <r>
      <rPr>
        <i/>
        <sz val="9"/>
        <color rgb="FF666666"/>
        <rFont val="Calibri"/>
        <family val="2"/>
      </rPr>
      <t xml:space="preserve">: </t>
    </r>
    <r>
      <rPr>
        <i/>
        <sz val="9"/>
        <color rgb="FF666666"/>
        <rFont val="ＭＳ ゴシック"/>
        <family val="3"/>
        <charset val="128"/>
      </rPr>
      <t>入力値はサンプル値です。青字セルの値を変更してご利用ください。</t>
    </r>
    <phoneticPr fontId="9"/>
  </si>
  <si>
    <r>
      <t>出典</t>
    </r>
    <r>
      <rPr>
        <i/>
        <sz val="9"/>
        <color rgb="FF666666"/>
        <rFont val="Calibri"/>
        <family val="2"/>
      </rPr>
      <t xml:space="preserve">: Welding Handbook, 3rd edition, American Welding Society, 1950 </t>
    </r>
    <r>
      <rPr>
        <i/>
        <sz val="9"/>
        <color rgb="FF666666"/>
        <rFont val="ＭＳ ゴシック"/>
        <family val="3"/>
        <charset val="128"/>
      </rPr>
      <t xml:space="preserve">
注記</t>
    </r>
    <r>
      <rPr>
        <i/>
        <sz val="9"/>
        <color rgb="FF666666"/>
        <rFont val="Calibri"/>
        <family val="2"/>
      </rPr>
      <t xml:space="preserve">: </t>
    </r>
    <r>
      <rPr>
        <i/>
        <sz val="9"/>
        <color rgb="FF666666"/>
        <rFont val="ＭＳ ゴシック"/>
        <family val="3"/>
        <charset val="128"/>
      </rPr>
      <t>入力値はサンプル値です。青字セルの値を変更してご利用ください。</t>
    </r>
    <phoneticPr fontId="9"/>
  </si>
  <si>
    <r>
      <rPr>
        <sz val="10"/>
        <rFont val="ＭＳ ゴシック"/>
        <family val="3"/>
        <charset val="128"/>
      </rPr>
      <t>各シートは「図＋計算式＋入力欄＋計算結果」で構成しています。</t>
    </r>
    <r>
      <rPr>
        <sz val="10"/>
        <rFont val="Calibri"/>
        <family val="2"/>
      </rPr>
      <t xml:space="preserve"> </t>
    </r>
    <r>
      <rPr>
        <sz val="10"/>
        <rFont val="ＭＳ ゴシック"/>
        <family val="3"/>
        <charset val="128"/>
      </rPr>
      <t>青字セルに値を入力すると、
黒字セルで計算結果が更新されます。</t>
    </r>
    <r>
      <rPr>
        <sz val="10"/>
        <rFont val="Calibri"/>
        <family val="2"/>
      </rPr>
      <t xml:space="preserve"> </t>
    </r>
    <r>
      <rPr>
        <sz val="10"/>
        <rFont val="ＭＳ ゴシック"/>
        <family val="3"/>
        <charset val="128"/>
      </rPr>
      <t>単位系は任意ですが、同一シート内で一貫させてください。
※画像から手作業で転記しているため、設計に使う前に原典との照合を推奨します。</t>
    </r>
    <phoneticPr fontId="9"/>
  </si>
  <si>
    <t>F01</t>
    <phoneticPr fontId="9"/>
  </si>
  <si>
    <t>F30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</si>
</sst>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7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sz val="10"/>
      <name val="Calibri"/>
    </font>
    <font>
      <b/>
      <sz val="11"/>
      <color rgb="FFFFFFFF"/>
      <name val="Calibri"/>
    </font>
    <font>
      <i/>
      <sz val="9"/>
      <color rgb="FF666666"/>
      <name val="Calibri"/>
    </font>
    <font>
      <b/>
      <sz val="11"/>
      <name val="Calibri"/>
    </font>
    <font>
      <sz val="10"/>
      <color rgb="FF0000FF"/>
      <name val="Calibri"/>
    </font>
    <font>
      <sz val="10"/>
      <color rgb="FF000000"/>
      <name val="Calibri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i/>
      <sz val="9"/>
      <color rgb="FF666666"/>
      <name val="ＭＳ ゴシック"/>
      <family val="3"/>
      <charset val="128"/>
    </font>
    <font>
      <i/>
      <sz val="9"/>
      <color rgb="FF666666"/>
      <name val="Calibri"/>
      <family val="2"/>
    </font>
    <font>
      <i/>
      <sz val="9"/>
      <color rgb="FF666666"/>
      <name val="Calibri"/>
      <family val="3"/>
      <charset val="128"/>
    </font>
    <font>
      <sz val="10"/>
      <name val="ＭＳ ゴシック"/>
      <family val="3"/>
      <charset val="128"/>
    </font>
    <font>
      <sz val="10"/>
      <name val="Calibri"/>
      <family val="2"/>
    </font>
    <font>
      <sz val="10"/>
      <name val="Calibri"/>
      <family val="3"/>
      <charset val="128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6FA"/>
      </patternFill>
    </fill>
    <fill>
      <patternFill patternType="solid">
        <fgColor rgb="FFEAF2F8"/>
      </patternFill>
    </fill>
    <fill>
      <patternFill patternType="solid">
        <fgColor rgb="FFF6F6F6"/>
      </patternFill>
    </fill>
    <fill>
      <patternFill patternType="solid">
        <fgColor rgb="FFD9EAF7"/>
      </patternFill>
    </fill>
    <fill>
      <patternFill patternType="solid">
        <fgColor rgb="FFE7E6E6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FFF2CC"/>
      </patternFill>
    </fill>
  </fills>
  <borders count="1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7F7F7F"/>
      </top>
      <bottom style="medium">
        <color rgb="FF7F7F7F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8" fillId="0" borderId="0"/>
    <xf numFmtId="0" fontId="1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1" applyFont="1" applyBorder="1"/>
    <xf numFmtId="0" fontId="3" fillId="2" borderId="2" xfId="1" applyFont="1" applyFill="1" applyBorder="1" applyAlignment="1">
      <alignment horizontal="center"/>
    </xf>
    <xf numFmtId="0" fontId="2" fillId="0" borderId="1" xfId="1" applyFont="1" applyBorder="1" applyAlignment="1">
      <alignment vertical="top" wrapText="1"/>
    </xf>
    <xf numFmtId="0" fontId="5" fillId="0" borderId="1" xfId="1" applyFont="1" applyBorder="1"/>
    <xf numFmtId="0" fontId="0" fillId="0" borderId="1" xfId="1" applyFont="1" applyBorder="1"/>
    <xf numFmtId="0" fontId="5" fillId="7" borderId="1" xfId="1" applyFont="1" applyFill="1" applyBorder="1" applyAlignment="1">
      <alignment horizontal="center"/>
    </xf>
    <xf numFmtId="0" fontId="6" fillId="8" borderId="1" xfId="1" applyFont="1" applyFill="1" applyBorder="1"/>
    <xf numFmtId="176" fontId="7" fillId="0" borderId="1" xfId="1" applyNumberFormat="1" applyFont="1" applyBorder="1"/>
    <xf numFmtId="0" fontId="4" fillId="0" borderId="0" xfId="1" applyFont="1"/>
    <xf numFmtId="0" fontId="16" fillId="0" borderId="1" xfId="2" applyBorder="1" applyAlignment="1">
      <alignment vertical="top" wrapText="1"/>
    </xf>
    <xf numFmtId="0" fontId="1" fillId="2" borderId="0" xfId="1" applyFont="1" applyFill="1" applyAlignment="1">
      <alignment horizontal="center" vertical="center"/>
    </xf>
    <xf numFmtId="0" fontId="0" fillId="0" borderId="0" xfId="0"/>
    <xf numFmtId="0" fontId="3" fillId="2" borderId="0" xfId="1" applyFont="1" applyFill="1" applyAlignment="1">
      <alignment horizontal="center"/>
    </xf>
    <xf numFmtId="0" fontId="15" fillId="3" borderId="1" xfId="1" applyFont="1" applyFill="1" applyBorder="1" applyAlignment="1">
      <alignment vertical="top" wrapText="1"/>
    </xf>
    <xf numFmtId="0" fontId="0" fillId="0" borderId="3" xfId="1" applyFont="1" applyBorder="1"/>
    <xf numFmtId="0" fontId="0" fillId="0" borderId="5" xfId="1" applyFont="1" applyBorder="1"/>
    <xf numFmtId="0" fontId="5" fillId="6" borderId="1" xfId="1" applyFont="1" applyFill="1" applyBorder="1" applyAlignment="1">
      <alignment horizontal="center"/>
    </xf>
    <xf numFmtId="0" fontId="0" fillId="0" borderId="10" xfId="1" applyFont="1" applyBorder="1"/>
    <xf numFmtId="0" fontId="0" fillId="0" borderId="11" xfId="1" applyFont="1" applyBorder="1"/>
    <xf numFmtId="0" fontId="12" fillId="3" borderId="1" xfId="1" applyFont="1" applyFill="1" applyBorder="1" applyAlignment="1">
      <alignment vertical="top" wrapText="1"/>
    </xf>
    <xf numFmtId="0" fontId="0" fillId="0" borderId="4" xfId="1" applyFont="1" applyBorder="1"/>
    <xf numFmtId="0" fontId="0" fillId="0" borderId="6" xfId="1" applyFont="1" applyBorder="1"/>
    <xf numFmtId="0" fontId="0" fillId="0" borderId="7" xfId="1" applyFont="1" applyBorder="1"/>
    <xf numFmtId="0" fontId="0" fillId="0" borderId="8" xfId="1" applyFont="1" applyBorder="1"/>
    <xf numFmtId="0" fontId="0" fillId="0" borderId="9" xfId="1" applyFont="1" applyBorder="1"/>
    <xf numFmtId="0" fontId="1" fillId="2" borderId="0" xfId="1" applyFont="1" applyFill="1" applyAlignment="1">
      <alignment horizontal="left" vertical="center"/>
    </xf>
    <xf numFmtId="0" fontId="2" fillId="5" borderId="1" xfId="1" applyFont="1" applyFill="1" applyBorder="1" applyAlignment="1">
      <alignment vertical="center" wrapText="1"/>
    </xf>
    <xf numFmtId="0" fontId="16" fillId="4" borderId="0" xfId="2" applyFill="1" applyAlignment="1">
      <alignment horizontal="center" vertical="center"/>
    </xf>
    <xf numFmtId="0" fontId="16" fillId="0" borderId="0" xfId="2"/>
    <xf numFmtId="0" fontId="5" fillId="9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vertical="top" wrapText="1"/>
    </xf>
    <xf numFmtId="0" fontId="4" fillId="10" borderId="1" xfId="1" applyFont="1" applyFill="1" applyBorder="1" applyAlignment="1">
      <alignment wrapText="1"/>
    </xf>
  </cellXfs>
  <cellStyles count="3">
    <cellStyle name="Normal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62592</xdr:colOff>
      <xdr:row>1</xdr:row>
      <xdr:rowOff>463551</xdr:rowOff>
    </xdr:from>
    <xdr:to>
      <xdr:col>15</xdr:col>
      <xdr:colOff>472168</xdr:colOff>
      <xdr:row>47</xdr:row>
      <xdr:rowOff>153761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5450F42-7ECC-3F8A-BFF4-92362DA75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8806" y="790122"/>
          <a:ext cx="7095218" cy="8425996"/>
        </a:xfrm>
        <a:prstGeom prst="rect">
          <a:avLst/>
        </a:prstGeom>
      </xdr:spPr>
    </xdr:pic>
    <xdr:clientData/>
  </xdr:twoCellAnchor>
  <xdr:twoCellAnchor>
    <xdr:from>
      <xdr:col>4</xdr:col>
      <xdr:colOff>181429</xdr:colOff>
      <xdr:row>1</xdr:row>
      <xdr:rowOff>544285</xdr:rowOff>
    </xdr:from>
    <xdr:to>
      <xdr:col>4</xdr:col>
      <xdr:colOff>598715</xdr:colOff>
      <xdr:row>2</xdr:row>
      <xdr:rowOff>181428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F7881B4-D93C-C3AB-1831-9CA0C5106DF6}"/>
            </a:ext>
          </a:extLst>
        </xdr:cNvPr>
        <xdr:cNvSpPr txBox="1"/>
      </xdr:nvSpPr>
      <xdr:spPr>
        <a:xfrm>
          <a:off x="7447643" y="870856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F01</a:t>
          </a:r>
          <a:endParaRPr kumimoji="1" lang="ja-JP" altLang="en-US" sz="1100"/>
        </a:p>
      </xdr:txBody>
    </xdr:sp>
    <xdr:clientData/>
  </xdr:twoCellAnchor>
  <xdr:twoCellAnchor>
    <xdr:from>
      <xdr:col>6</xdr:col>
      <xdr:colOff>362857</xdr:colOff>
      <xdr:row>1</xdr:row>
      <xdr:rowOff>544285</xdr:rowOff>
    </xdr:from>
    <xdr:to>
      <xdr:col>7</xdr:col>
      <xdr:colOff>172358</xdr:colOff>
      <xdr:row>2</xdr:row>
      <xdr:rowOff>181428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A2466F1-FD49-9C11-C124-5254F7FF106C}"/>
            </a:ext>
          </a:extLst>
        </xdr:cNvPr>
        <xdr:cNvSpPr txBox="1"/>
      </xdr:nvSpPr>
      <xdr:spPr>
        <a:xfrm>
          <a:off x="8844643" y="870856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F02</a:t>
          </a:r>
          <a:endParaRPr kumimoji="1" lang="ja-JP" altLang="en-US" sz="1100"/>
        </a:p>
      </xdr:txBody>
    </xdr:sp>
    <xdr:clientData/>
  </xdr:twoCellAnchor>
  <xdr:twoCellAnchor>
    <xdr:from>
      <xdr:col>8</xdr:col>
      <xdr:colOff>562429</xdr:colOff>
      <xdr:row>1</xdr:row>
      <xdr:rowOff>544285</xdr:rowOff>
    </xdr:from>
    <xdr:to>
      <xdr:col>9</xdr:col>
      <xdr:colOff>371929</xdr:colOff>
      <xdr:row>2</xdr:row>
      <xdr:rowOff>181428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EE65C2-60DC-6F07-06EC-33267AE56D33}"/>
            </a:ext>
          </a:extLst>
        </xdr:cNvPr>
        <xdr:cNvSpPr txBox="1"/>
      </xdr:nvSpPr>
      <xdr:spPr>
        <a:xfrm>
          <a:off x="10259786" y="870856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F03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18143</xdr:colOff>
      <xdr:row>1</xdr:row>
      <xdr:rowOff>544285</xdr:rowOff>
    </xdr:from>
    <xdr:to>
      <xdr:col>11</xdr:col>
      <xdr:colOff>435429</xdr:colOff>
      <xdr:row>2</xdr:row>
      <xdr:rowOff>181428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4A8ABC6-D7AA-B139-747F-2FF9F020EC48}"/>
            </a:ext>
          </a:extLst>
        </xdr:cNvPr>
        <xdr:cNvSpPr txBox="1"/>
      </xdr:nvSpPr>
      <xdr:spPr>
        <a:xfrm>
          <a:off x="11538857" y="870856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F04</a:t>
          </a:r>
          <a:endParaRPr kumimoji="1" lang="ja-JP" altLang="en-US" sz="1100"/>
        </a:p>
      </xdr:txBody>
    </xdr:sp>
    <xdr:clientData/>
  </xdr:twoCellAnchor>
  <xdr:twoCellAnchor>
    <xdr:from>
      <xdr:col>13</xdr:col>
      <xdr:colOff>299356</xdr:colOff>
      <xdr:row>1</xdr:row>
      <xdr:rowOff>544285</xdr:rowOff>
    </xdr:from>
    <xdr:to>
      <xdr:col>14</xdr:col>
      <xdr:colOff>108857</xdr:colOff>
      <xdr:row>2</xdr:row>
      <xdr:rowOff>181428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31FBCF-0832-7F19-DBF4-652A02D6F10A}"/>
            </a:ext>
          </a:extLst>
        </xdr:cNvPr>
        <xdr:cNvSpPr txBox="1"/>
      </xdr:nvSpPr>
      <xdr:spPr>
        <a:xfrm>
          <a:off x="13035642" y="870856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F05</a:t>
          </a:r>
          <a:endParaRPr kumimoji="1" lang="ja-JP" altLang="en-US" sz="1100"/>
        </a:p>
      </xdr:txBody>
    </xdr:sp>
    <xdr:clientData/>
  </xdr:twoCellAnchor>
  <xdr:twoCellAnchor>
    <xdr:from>
      <xdr:col>4</xdr:col>
      <xdr:colOff>181429</xdr:colOff>
      <xdr:row>7</xdr:row>
      <xdr:rowOff>72570</xdr:rowOff>
    </xdr:from>
    <xdr:to>
      <xdr:col>4</xdr:col>
      <xdr:colOff>598715</xdr:colOff>
      <xdr:row>8</xdr:row>
      <xdr:rowOff>99784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C2CD25C-537A-D3A4-A6CE-6CB41C6A84FA}"/>
            </a:ext>
          </a:extLst>
        </xdr:cNvPr>
        <xdr:cNvSpPr txBox="1"/>
      </xdr:nvSpPr>
      <xdr:spPr>
        <a:xfrm>
          <a:off x="7447643" y="1877784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F06</a:t>
          </a:r>
          <a:endParaRPr kumimoji="1" lang="ja-JP" altLang="en-US" sz="1100"/>
        </a:p>
      </xdr:txBody>
    </xdr:sp>
    <xdr:clientData/>
  </xdr:twoCellAnchor>
  <xdr:twoCellAnchor>
    <xdr:from>
      <xdr:col>6</xdr:col>
      <xdr:colOff>362857</xdr:colOff>
      <xdr:row>7</xdr:row>
      <xdr:rowOff>72570</xdr:rowOff>
    </xdr:from>
    <xdr:to>
      <xdr:col>7</xdr:col>
      <xdr:colOff>172358</xdr:colOff>
      <xdr:row>8</xdr:row>
      <xdr:rowOff>99784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01816EC-82D3-49D6-8905-D25AE73C1C34}"/>
            </a:ext>
          </a:extLst>
        </xdr:cNvPr>
        <xdr:cNvSpPr txBox="1"/>
      </xdr:nvSpPr>
      <xdr:spPr>
        <a:xfrm>
          <a:off x="8844643" y="1877784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F07</a:t>
          </a:r>
          <a:endParaRPr kumimoji="1" lang="ja-JP" altLang="en-US" sz="1100"/>
        </a:p>
      </xdr:txBody>
    </xdr:sp>
    <xdr:clientData/>
  </xdr:twoCellAnchor>
  <xdr:twoCellAnchor>
    <xdr:from>
      <xdr:col>8</xdr:col>
      <xdr:colOff>562429</xdr:colOff>
      <xdr:row>7</xdr:row>
      <xdr:rowOff>72570</xdr:rowOff>
    </xdr:from>
    <xdr:to>
      <xdr:col>9</xdr:col>
      <xdr:colOff>371929</xdr:colOff>
      <xdr:row>8</xdr:row>
      <xdr:rowOff>99784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9CB795-9C6B-237B-CA82-1AACC1680646}"/>
            </a:ext>
          </a:extLst>
        </xdr:cNvPr>
        <xdr:cNvSpPr txBox="1"/>
      </xdr:nvSpPr>
      <xdr:spPr>
        <a:xfrm>
          <a:off x="10259786" y="1877784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F08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18143</xdr:colOff>
      <xdr:row>7</xdr:row>
      <xdr:rowOff>72570</xdr:rowOff>
    </xdr:from>
    <xdr:to>
      <xdr:col>11</xdr:col>
      <xdr:colOff>435429</xdr:colOff>
      <xdr:row>8</xdr:row>
      <xdr:rowOff>99784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D12C55-8EC9-62CD-3D89-B31582064E0F}"/>
            </a:ext>
          </a:extLst>
        </xdr:cNvPr>
        <xdr:cNvSpPr txBox="1"/>
      </xdr:nvSpPr>
      <xdr:spPr>
        <a:xfrm>
          <a:off x="11538857" y="1877784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F09</a:t>
          </a:r>
          <a:endParaRPr kumimoji="1" lang="ja-JP" altLang="en-US" sz="1100"/>
        </a:p>
      </xdr:txBody>
    </xdr:sp>
    <xdr:clientData/>
  </xdr:twoCellAnchor>
  <xdr:twoCellAnchor>
    <xdr:from>
      <xdr:col>13</xdr:col>
      <xdr:colOff>299356</xdr:colOff>
      <xdr:row>7</xdr:row>
      <xdr:rowOff>72570</xdr:rowOff>
    </xdr:from>
    <xdr:to>
      <xdr:col>14</xdr:col>
      <xdr:colOff>108857</xdr:colOff>
      <xdr:row>8</xdr:row>
      <xdr:rowOff>99784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14569FD-7442-9A70-42EF-57F213195BB4}"/>
            </a:ext>
          </a:extLst>
        </xdr:cNvPr>
        <xdr:cNvSpPr txBox="1"/>
      </xdr:nvSpPr>
      <xdr:spPr>
        <a:xfrm>
          <a:off x="13035642" y="1877784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F10</a:t>
          </a:r>
          <a:endParaRPr kumimoji="1" lang="ja-JP" altLang="en-US" sz="1100"/>
        </a:p>
      </xdr:txBody>
    </xdr:sp>
    <xdr:clientData/>
  </xdr:twoCellAnchor>
  <xdr:twoCellAnchor>
    <xdr:from>
      <xdr:col>4</xdr:col>
      <xdr:colOff>181429</xdr:colOff>
      <xdr:row>13</xdr:row>
      <xdr:rowOff>145141</xdr:rowOff>
    </xdr:from>
    <xdr:to>
      <xdr:col>4</xdr:col>
      <xdr:colOff>598715</xdr:colOff>
      <xdr:row>14</xdr:row>
      <xdr:rowOff>172356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71858E-D939-E714-246E-FC5BE8C3A8B6}"/>
            </a:ext>
          </a:extLst>
        </xdr:cNvPr>
        <xdr:cNvSpPr txBox="1"/>
      </xdr:nvSpPr>
      <xdr:spPr>
        <a:xfrm>
          <a:off x="7447643" y="30389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F11</a:t>
          </a:r>
          <a:endParaRPr kumimoji="1" lang="ja-JP" altLang="en-US" sz="1100"/>
        </a:p>
      </xdr:txBody>
    </xdr:sp>
    <xdr:clientData/>
  </xdr:twoCellAnchor>
  <xdr:twoCellAnchor>
    <xdr:from>
      <xdr:col>6</xdr:col>
      <xdr:colOff>362857</xdr:colOff>
      <xdr:row>13</xdr:row>
      <xdr:rowOff>145141</xdr:rowOff>
    </xdr:from>
    <xdr:to>
      <xdr:col>7</xdr:col>
      <xdr:colOff>172358</xdr:colOff>
      <xdr:row>14</xdr:row>
      <xdr:rowOff>172356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D2BF055-A033-718C-8C86-2BD8589CA2AC}"/>
            </a:ext>
          </a:extLst>
        </xdr:cNvPr>
        <xdr:cNvSpPr txBox="1"/>
      </xdr:nvSpPr>
      <xdr:spPr>
        <a:xfrm>
          <a:off x="8844643" y="30389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F12</a:t>
          </a:r>
          <a:endParaRPr kumimoji="1" lang="ja-JP" altLang="en-US" sz="1100"/>
        </a:p>
      </xdr:txBody>
    </xdr:sp>
    <xdr:clientData/>
  </xdr:twoCellAnchor>
  <xdr:twoCellAnchor>
    <xdr:from>
      <xdr:col>8</xdr:col>
      <xdr:colOff>562429</xdr:colOff>
      <xdr:row>13</xdr:row>
      <xdr:rowOff>145141</xdr:rowOff>
    </xdr:from>
    <xdr:to>
      <xdr:col>9</xdr:col>
      <xdr:colOff>371929</xdr:colOff>
      <xdr:row>14</xdr:row>
      <xdr:rowOff>172356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21E8553-B26E-1E3F-C896-8E47BABBB7D1}"/>
            </a:ext>
          </a:extLst>
        </xdr:cNvPr>
        <xdr:cNvSpPr txBox="1"/>
      </xdr:nvSpPr>
      <xdr:spPr>
        <a:xfrm>
          <a:off x="10259786" y="30389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18143</xdr:colOff>
      <xdr:row>13</xdr:row>
      <xdr:rowOff>145141</xdr:rowOff>
    </xdr:from>
    <xdr:to>
      <xdr:col>11</xdr:col>
      <xdr:colOff>435429</xdr:colOff>
      <xdr:row>14</xdr:row>
      <xdr:rowOff>172356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B4941E4-CA45-51B2-B517-118880341C55}"/>
            </a:ext>
          </a:extLst>
        </xdr:cNvPr>
        <xdr:cNvSpPr txBox="1"/>
      </xdr:nvSpPr>
      <xdr:spPr>
        <a:xfrm>
          <a:off x="11538857" y="30389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F14</a:t>
          </a:r>
          <a:endParaRPr kumimoji="1" lang="ja-JP" altLang="en-US" sz="1100"/>
        </a:p>
      </xdr:txBody>
    </xdr:sp>
    <xdr:clientData/>
  </xdr:twoCellAnchor>
  <xdr:twoCellAnchor>
    <xdr:from>
      <xdr:col>13</xdr:col>
      <xdr:colOff>299356</xdr:colOff>
      <xdr:row>13</xdr:row>
      <xdr:rowOff>145141</xdr:rowOff>
    </xdr:from>
    <xdr:to>
      <xdr:col>14</xdr:col>
      <xdr:colOff>108857</xdr:colOff>
      <xdr:row>14</xdr:row>
      <xdr:rowOff>172356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ACD72CB-2FCD-2452-EC92-758F3FF16979}"/>
            </a:ext>
          </a:extLst>
        </xdr:cNvPr>
        <xdr:cNvSpPr txBox="1"/>
      </xdr:nvSpPr>
      <xdr:spPr>
        <a:xfrm>
          <a:off x="13035642" y="30389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F15</a:t>
          </a:r>
          <a:endParaRPr kumimoji="1" lang="ja-JP" altLang="en-US" sz="1100"/>
        </a:p>
      </xdr:txBody>
    </xdr:sp>
    <xdr:clientData/>
  </xdr:twoCellAnchor>
  <xdr:twoCellAnchor>
    <xdr:from>
      <xdr:col>4</xdr:col>
      <xdr:colOff>181429</xdr:colOff>
      <xdr:row>20</xdr:row>
      <xdr:rowOff>81641</xdr:rowOff>
    </xdr:from>
    <xdr:to>
      <xdr:col>4</xdr:col>
      <xdr:colOff>598715</xdr:colOff>
      <xdr:row>21</xdr:row>
      <xdr:rowOff>108856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4E21E2-0B38-9B05-CEE5-15E5B869FCD9}"/>
            </a:ext>
          </a:extLst>
        </xdr:cNvPr>
        <xdr:cNvSpPr txBox="1"/>
      </xdr:nvSpPr>
      <xdr:spPr>
        <a:xfrm>
          <a:off x="7447643" y="42454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F16</a:t>
          </a:r>
          <a:endParaRPr kumimoji="1" lang="ja-JP" altLang="en-US" sz="1100"/>
        </a:p>
      </xdr:txBody>
    </xdr:sp>
    <xdr:clientData/>
  </xdr:twoCellAnchor>
  <xdr:twoCellAnchor>
    <xdr:from>
      <xdr:col>6</xdr:col>
      <xdr:colOff>362857</xdr:colOff>
      <xdr:row>20</xdr:row>
      <xdr:rowOff>81641</xdr:rowOff>
    </xdr:from>
    <xdr:to>
      <xdr:col>7</xdr:col>
      <xdr:colOff>172358</xdr:colOff>
      <xdr:row>21</xdr:row>
      <xdr:rowOff>108856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8744039-C044-AF91-27B1-E37A8852E65E}"/>
            </a:ext>
          </a:extLst>
        </xdr:cNvPr>
        <xdr:cNvSpPr txBox="1"/>
      </xdr:nvSpPr>
      <xdr:spPr>
        <a:xfrm>
          <a:off x="8844643" y="42454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F17</a:t>
          </a:r>
          <a:endParaRPr kumimoji="1" lang="ja-JP" altLang="en-US" sz="1100"/>
        </a:p>
      </xdr:txBody>
    </xdr:sp>
    <xdr:clientData/>
  </xdr:twoCellAnchor>
  <xdr:twoCellAnchor>
    <xdr:from>
      <xdr:col>8</xdr:col>
      <xdr:colOff>562429</xdr:colOff>
      <xdr:row>20</xdr:row>
      <xdr:rowOff>81641</xdr:rowOff>
    </xdr:from>
    <xdr:to>
      <xdr:col>9</xdr:col>
      <xdr:colOff>371929</xdr:colOff>
      <xdr:row>21</xdr:row>
      <xdr:rowOff>108856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5B087B9-8A32-A562-4F17-AF9D63A8F0E6}"/>
            </a:ext>
          </a:extLst>
        </xdr:cNvPr>
        <xdr:cNvSpPr txBox="1"/>
      </xdr:nvSpPr>
      <xdr:spPr>
        <a:xfrm>
          <a:off x="10259786" y="42454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F18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18143</xdr:colOff>
      <xdr:row>20</xdr:row>
      <xdr:rowOff>81641</xdr:rowOff>
    </xdr:from>
    <xdr:to>
      <xdr:col>11</xdr:col>
      <xdr:colOff>435429</xdr:colOff>
      <xdr:row>21</xdr:row>
      <xdr:rowOff>108856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910103F-CC57-483E-70AB-C8A7FCE36FF0}"/>
            </a:ext>
          </a:extLst>
        </xdr:cNvPr>
        <xdr:cNvSpPr txBox="1"/>
      </xdr:nvSpPr>
      <xdr:spPr>
        <a:xfrm>
          <a:off x="11538857" y="42454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F19</a:t>
          </a:r>
          <a:endParaRPr kumimoji="1" lang="ja-JP" altLang="en-US" sz="1100"/>
        </a:p>
      </xdr:txBody>
    </xdr:sp>
    <xdr:clientData/>
  </xdr:twoCellAnchor>
  <xdr:twoCellAnchor>
    <xdr:from>
      <xdr:col>13</xdr:col>
      <xdr:colOff>299356</xdr:colOff>
      <xdr:row>20</xdr:row>
      <xdr:rowOff>81641</xdr:rowOff>
    </xdr:from>
    <xdr:to>
      <xdr:col>14</xdr:col>
      <xdr:colOff>108857</xdr:colOff>
      <xdr:row>21</xdr:row>
      <xdr:rowOff>108856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F732FD0-F9F7-C4EA-928C-55D6C234FCB3}"/>
            </a:ext>
          </a:extLst>
        </xdr:cNvPr>
        <xdr:cNvSpPr txBox="1"/>
      </xdr:nvSpPr>
      <xdr:spPr>
        <a:xfrm>
          <a:off x="13035642" y="4245427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F20</a:t>
          </a:r>
          <a:endParaRPr kumimoji="1" lang="ja-JP" altLang="en-US" sz="1100"/>
        </a:p>
      </xdr:txBody>
    </xdr:sp>
    <xdr:clientData/>
  </xdr:twoCellAnchor>
  <xdr:twoCellAnchor>
    <xdr:from>
      <xdr:col>4</xdr:col>
      <xdr:colOff>181429</xdr:colOff>
      <xdr:row>26</xdr:row>
      <xdr:rowOff>172356</xdr:rowOff>
    </xdr:from>
    <xdr:to>
      <xdr:col>4</xdr:col>
      <xdr:colOff>598715</xdr:colOff>
      <xdr:row>28</xdr:row>
      <xdr:rowOff>18142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ECCC6FB-B667-2CBD-B351-D6EA2ED9AAB7}"/>
            </a:ext>
          </a:extLst>
        </xdr:cNvPr>
        <xdr:cNvSpPr txBox="1"/>
      </xdr:nvSpPr>
      <xdr:spPr>
        <a:xfrm>
          <a:off x="7447643" y="5424713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F21</a:t>
          </a:r>
          <a:endParaRPr kumimoji="1" lang="ja-JP" altLang="en-US" sz="1100"/>
        </a:p>
      </xdr:txBody>
    </xdr:sp>
    <xdr:clientData/>
  </xdr:twoCellAnchor>
  <xdr:twoCellAnchor>
    <xdr:from>
      <xdr:col>6</xdr:col>
      <xdr:colOff>362857</xdr:colOff>
      <xdr:row>26</xdr:row>
      <xdr:rowOff>172356</xdr:rowOff>
    </xdr:from>
    <xdr:to>
      <xdr:col>7</xdr:col>
      <xdr:colOff>172358</xdr:colOff>
      <xdr:row>28</xdr:row>
      <xdr:rowOff>18142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0D4EEB3-DFA2-E0F0-0B7D-68496791077D}"/>
            </a:ext>
          </a:extLst>
        </xdr:cNvPr>
        <xdr:cNvSpPr txBox="1"/>
      </xdr:nvSpPr>
      <xdr:spPr>
        <a:xfrm>
          <a:off x="8844643" y="5424713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F22</a:t>
          </a:r>
          <a:endParaRPr kumimoji="1" lang="ja-JP" altLang="en-US" sz="1100"/>
        </a:p>
      </xdr:txBody>
    </xdr:sp>
    <xdr:clientData/>
  </xdr:twoCellAnchor>
  <xdr:twoCellAnchor>
    <xdr:from>
      <xdr:col>8</xdr:col>
      <xdr:colOff>562429</xdr:colOff>
      <xdr:row>26</xdr:row>
      <xdr:rowOff>172356</xdr:rowOff>
    </xdr:from>
    <xdr:to>
      <xdr:col>9</xdr:col>
      <xdr:colOff>371929</xdr:colOff>
      <xdr:row>28</xdr:row>
      <xdr:rowOff>18142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A365119-DF31-1AA5-36F0-A8A219B92EB1}"/>
            </a:ext>
          </a:extLst>
        </xdr:cNvPr>
        <xdr:cNvSpPr txBox="1"/>
      </xdr:nvSpPr>
      <xdr:spPr>
        <a:xfrm>
          <a:off x="10259786" y="5424713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18143</xdr:colOff>
      <xdr:row>26</xdr:row>
      <xdr:rowOff>172356</xdr:rowOff>
    </xdr:from>
    <xdr:to>
      <xdr:col>11</xdr:col>
      <xdr:colOff>435429</xdr:colOff>
      <xdr:row>28</xdr:row>
      <xdr:rowOff>18142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CE41440-80E5-3CCB-6AFB-B1F3BE7649E9}"/>
            </a:ext>
          </a:extLst>
        </xdr:cNvPr>
        <xdr:cNvSpPr txBox="1"/>
      </xdr:nvSpPr>
      <xdr:spPr>
        <a:xfrm>
          <a:off x="11538857" y="5424713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F24</a:t>
          </a:r>
          <a:endParaRPr kumimoji="1" lang="ja-JP" altLang="en-US" sz="1100"/>
        </a:p>
      </xdr:txBody>
    </xdr:sp>
    <xdr:clientData/>
  </xdr:twoCellAnchor>
  <xdr:twoCellAnchor>
    <xdr:from>
      <xdr:col>13</xdr:col>
      <xdr:colOff>299356</xdr:colOff>
      <xdr:row>26</xdr:row>
      <xdr:rowOff>172356</xdr:rowOff>
    </xdr:from>
    <xdr:to>
      <xdr:col>14</xdr:col>
      <xdr:colOff>108857</xdr:colOff>
      <xdr:row>28</xdr:row>
      <xdr:rowOff>18142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8801A62-B42E-4E40-865C-93A2ABE351ED}"/>
            </a:ext>
          </a:extLst>
        </xdr:cNvPr>
        <xdr:cNvSpPr txBox="1"/>
      </xdr:nvSpPr>
      <xdr:spPr>
        <a:xfrm>
          <a:off x="13035642" y="5424713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F25</a:t>
          </a:r>
          <a:endParaRPr kumimoji="1" lang="ja-JP" altLang="en-US" sz="1100"/>
        </a:p>
      </xdr:txBody>
    </xdr:sp>
    <xdr:clientData/>
  </xdr:twoCellAnchor>
  <xdr:twoCellAnchor>
    <xdr:from>
      <xdr:col>4</xdr:col>
      <xdr:colOff>181429</xdr:colOff>
      <xdr:row>33</xdr:row>
      <xdr:rowOff>81642</xdr:rowOff>
    </xdr:from>
    <xdr:to>
      <xdr:col>4</xdr:col>
      <xdr:colOff>598715</xdr:colOff>
      <xdr:row>34</xdr:row>
      <xdr:rowOff>108856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F4AEC0D-5DE8-8668-19F0-8757E7BF20BE}"/>
            </a:ext>
          </a:extLst>
        </xdr:cNvPr>
        <xdr:cNvSpPr txBox="1"/>
      </xdr:nvSpPr>
      <xdr:spPr>
        <a:xfrm>
          <a:off x="7447643" y="6603999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F26</a:t>
          </a:r>
          <a:endParaRPr kumimoji="1" lang="ja-JP" altLang="en-US" sz="1100"/>
        </a:p>
      </xdr:txBody>
    </xdr:sp>
    <xdr:clientData/>
  </xdr:twoCellAnchor>
  <xdr:twoCellAnchor>
    <xdr:from>
      <xdr:col>6</xdr:col>
      <xdr:colOff>362857</xdr:colOff>
      <xdr:row>33</xdr:row>
      <xdr:rowOff>81642</xdr:rowOff>
    </xdr:from>
    <xdr:to>
      <xdr:col>7</xdr:col>
      <xdr:colOff>172358</xdr:colOff>
      <xdr:row>34</xdr:row>
      <xdr:rowOff>108856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0A8E5EC-75CA-22AB-42EA-6D1EFF1AD571}"/>
            </a:ext>
          </a:extLst>
        </xdr:cNvPr>
        <xdr:cNvSpPr txBox="1"/>
      </xdr:nvSpPr>
      <xdr:spPr>
        <a:xfrm>
          <a:off x="8844643" y="6603999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F27</a:t>
          </a:r>
          <a:endParaRPr kumimoji="1" lang="ja-JP" altLang="en-US" sz="1100"/>
        </a:p>
      </xdr:txBody>
    </xdr:sp>
    <xdr:clientData/>
  </xdr:twoCellAnchor>
  <xdr:twoCellAnchor>
    <xdr:from>
      <xdr:col>8</xdr:col>
      <xdr:colOff>562429</xdr:colOff>
      <xdr:row>33</xdr:row>
      <xdr:rowOff>81642</xdr:rowOff>
    </xdr:from>
    <xdr:to>
      <xdr:col>9</xdr:col>
      <xdr:colOff>371929</xdr:colOff>
      <xdr:row>34</xdr:row>
      <xdr:rowOff>108856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AC7F59-9CA6-CD0F-1CB7-5C6E01A54705}"/>
            </a:ext>
          </a:extLst>
        </xdr:cNvPr>
        <xdr:cNvSpPr txBox="1"/>
      </xdr:nvSpPr>
      <xdr:spPr>
        <a:xfrm>
          <a:off x="10259786" y="6603999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F28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18143</xdr:colOff>
      <xdr:row>33</xdr:row>
      <xdr:rowOff>81642</xdr:rowOff>
    </xdr:from>
    <xdr:to>
      <xdr:col>11</xdr:col>
      <xdr:colOff>435429</xdr:colOff>
      <xdr:row>34</xdr:row>
      <xdr:rowOff>108856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2445E31-2E43-0821-662F-253CC6285A40}"/>
            </a:ext>
          </a:extLst>
        </xdr:cNvPr>
        <xdr:cNvSpPr txBox="1"/>
      </xdr:nvSpPr>
      <xdr:spPr>
        <a:xfrm>
          <a:off x="11538857" y="6603999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F29</a:t>
          </a:r>
          <a:endParaRPr kumimoji="1" lang="ja-JP" altLang="en-US" sz="1100"/>
        </a:p>
      </xdr:txBody>
    </xdr:sp>
    <xdr:clientData/>
  </xdr:twoCellAnchor>
  <xdr:twoCellAnchor>
    <xdr:from>
      <xdr:col>13</xdr:col>
      <xdr:colOff>299356</xdr:colOff>
      <xdr:row>33</xdr:row>
      <xdr:rowOff>81642</xdr:rowOff>
    </xdr:from>
    <xdr:to>
      <xdr:col>14</xdr:col>
      <xdr:colOff>108857</xdr:colOff>
      <xdr:row>34</xdr:row>
      <xdr:rowOff>108856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AB3023C-5C32-438C-A1D1-A9B0EB5C9607}"/>
            </a:ext>
          </a:extLst>
        </xdr:cNvPr>
        <xdr:cNvSpPr txBox="1"/>
      </xdr:nvSpPr>
      <xdr:spPr>
        <a:xfrm>
          <a:off x="13035642" y="6603999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F30</a:t>
          </a:r>
          <a:endParaRPr kumimoji="1" lang="ja-JP" altLang="en-US" sz="1100"/>
        </a:p>
      </xdr:txBody>
    </xdr:sp>
    <xdr:clientData/>
  </xdr:twoCellAnchor>
  <xdr:twoCellAnchor>
    <xdr:from>
      <xdr:col>4</xdr:col>
      <xdr:colOff>181429</xdr:colOff>
      <xdr:row>39</xdr:row>
      <xdr:rowOff>163284</xdr:rowOff>
    </xdr:from>
    <xdr:to>
      <xdr:col>4</xdr:col>
      <xdr:colOff>598715</xdr:colOff>
      <xdr:row>41</xdr:row>
      <xdr:rowOff>9070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BC91FCE-5B14-B64B-10F6-C5688F5BAD1D}"/>
            </a:ext>
          </a:extLst>
        </xdr:cNvPr>
        <xdr:cNvSpPr txBox="1"/>
      </xdr:nvSpPr>
      <xdr:spPr>
        <a:xfrm>
          <a:off x="7447643" y="7774213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F31</a:t>
          </a:r>
          <a:endParaRPr kumimoji="1" lang="ja-JP" altLang="en-US" sz="1100"/>
        </a:p>
      </xdr:txBody>
    </xdr:sp>
    <xdr:clientData/>
  </xdr:twoCellAnchor>
  <xdr:twoCellAnchor>
    <xdr:from>
      <xdr:col>6</xdr:col>
      <xdr:colOff>362857</xdr:colOff>
      <xdr:row>39</xdr:row>
      <xdr:rowOff>163284</xdr:rowOff>
    </xdr:from>
    <xdr:to>
      <xdr:col>7</xdr:col>
      <xdr:colOff>172358</xdr:colOff>
      <xdr:row>41</xdr:row>
      <xdr:rowOff>9070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6DB4DEA-5013-B863-A366-90CA53916027}"/>
            </a:ext>
          </a:extLst>
        </xdr:cNvPr>
        <xdr:cNvSpPr txBox="1"/>
      </xdr:nvSpPr>
      <xdr:spPr>
        <a:xfrm>
          <a:off x="8844643" y="7774213"/>
          <a:ext cx="417286" cy="208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F32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305175" cy="2857500"/>
    <xdr:pic>
      <xdr:nvPicPr>
        <xdr:cNvPr id="2" name="/xl/media/image9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38500" cy="2857500"/>
    <xdr:pic>
      <xdr:nvPicPr>
        <xdr:cNvPr id="2" name="/xl/media/image10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314700" cy="2857500"/>
    <xdr:pic>
      <xdr:nvPicPr>
        <xdr:cNvPr id="2" name="/xl/media/image1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314700" cy="2857500"/>
    <xdr:pic>
      <xdr:nvPicPr>
        <xdr:cNvPr id="2" name="/xl/media/image1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86125" cy="2857500"/>
    <xdr:pic>
      <xdr:nvPicPr>
        <xdr:cNvPr id="2" name="/xl/media/image13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305175" cy="2857500"/>
    <xdr:pic>
      <xdr:nvPicPr>
        <xdr:cNvPr id="2" name="/xl/media/image14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38500" cy="2857500"/>
    <xdr:pic>
      <xdr:nvPicPr>
        <xdr:cNvPr id="2" name="/xl/media/image15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486150" cy="2857500"/>
    <xdr:pic>
      <xdr:nvPicPr>
        <xdr:cNvPr id="2" name="/xl/media/image16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486150" cy="2857500"/>
    <xdr:pic>
      <xdr:nvPicPr>
        <xdr:cNvPr id="2" name="/xl/media/image17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457575" cy="2857500"/>
    <xdr:pic>
      <xdr:nvPicPr>
        <xdr:cNvPr id="2" name="/xl/media/image18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752850" cy="2857500"/>
    <xdr:pic>
      <xdr:nvPicPr>
        <xdr:cNvPr id="2" name="/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467100" cy="2857500"/>
    <xdr:pic>
      <xdr:nvPicPr>
        <xdr:cNvPr id="2" name="/xl/media/image19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400425" cy="2857500"/>
    <xdr:pic>
      <xdr:nvPicPr>
        <xdr:cNvPr id="2" name="/xl/media/image20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314700" cy="2857500"/>
    <xdr:pic>
      <xdr:nvPicPr>
        <xdr:cNvPr id="2" name="/xl/media/image21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314700" cy="2857500"/>
    <xdr:pic>
      <xdr:nvPicPr>
        <xdr:cNvPr id="2" name="/xl/media/image22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86125" cy="2857500"/>
    <xdr:pic>
      <xdr:nvPicPr>
        <xdr:cNvPr id="2" name="/xl/media/image23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305175" cy="2857500"/>
    <xdr:pic>
      <xdr:nvPicPr>
        <xdr:cNvPr id="2" name="/xl/media/image24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38500" cy="2857500"/>
    <xdr:pic>
      <xdr:nvPicPr>
        <xdr:cNvPr id="2" name="/xl/media/image25.pn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67075" cy="2857500"/>
    <xdr:pic>
      <xdr:nvPicPr>
        <xdr:cNvPr id="2" name="/xl/media/image26.png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67075" cy="2857500"/>
    <xdr:pic>
      <xdr:nvPicPr>
        <xdr:cNvPr id="2" name="/xl/media/image27.pn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48025" cy="2857500"/>
    <xdr:pic>
      <xdr:nvPicPr>
        <xdr:cNvPr id="2" name="/xl/media/image28.pn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752850" cy="2857500"/>
    <xdr:pic>
      <xdr:nvPicPr>
        <xdr:cNvPr id="2" name="/xl/media/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57550" cy="2857500"/>
    <xdr:pic>
      <xdr:nvPicPr>
        <xdr:cNvPr id="2" name="/xl/media/image29.png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190875" cy="2857500"/>
    <xdr:pic>
      <xdr:nvPicPr>
        <xdr:cNvPr id="2" name="/xl/media/image30.png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400425" cy="2857500"/>
    <xdr:pic>
      <xdr:nvPicPr>
        <xdr:cNvPr id="2" name="/xl/media/image31.png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400425" cy="2857500"/>
    <xdr:pic>
      <xdr:nvPicPr>
        <xdr:cNvPr id="2" name="/xl/media/image32.png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714750" cy="2857500"/>
    <xdr:pic>
      <xdr:nvPicPr>
        <xdr:cNvPr id="2" name="/xl/media/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733800" cy="2857500"/>
    <xdr:pic>
      <xdr:nvPicPr>
        <xdr:cNvPr id="2" name="/xl/media/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657600" cy="2857500"/>
    <xdr:pic>
      <xdr:nvPicPr>
        <xdr:cNvPr id="2" name="/xl/media/image5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314700" cy="2857500"/>
    <xdr:pic>
      <xdr:nvPicPr>
        <xdr:cNvPr id="2" name="/xl/media/image6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314700" cy="2857500"/>
    <xdr:pic>
      <xdr:nvPicPr>
        <xdr:cNvPr id="2" name="/xl/media/image7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3286125" cy="2857500"/>
    <xdr:pic>
      <xdr:nvPicPr>
        <xdr:cNvPr id="2" name="/xl/media/image8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showGridLines="0" tabSelected="1" zoomScale="85" zoomScaleNormal="85" workbookViewId="0">
      <selection sqref="A1:D1"/>
    </sheetView>
  </sheetViews>
  <sheetFormatPr defaultRowHeight="14.5" x14ac:dyDescent="0.35"/>
  <cols>
    <col min="1" max="1" width="8" customWidth="1"/>
    <col min="2" max="2" width="7.90625" customWidth="1"/>
    <col min="3" max="3" width="60" customWidth="1"/>
    <col min="4" max="4" width="22" customWidth="1"/>
  </cols>
  <sheetData>
    <row r="1" spans="1:4" ht="26" customHeight="1" x14ac:dyDescent="0.35">
      <c r="A1" s="11" t="s">
        <v>0</v>
      </c>
      <c r="B1" s="12"/>
      <c r="C1" s="12"/>
      <c r="D1" s="12"/>
    </row>
    <row r="2" spans="1:4" ht="45" customHeight="1" x14ac:dyDescent="0.35">
      <c r="A2" s="14" t="s">
        <v>203</v>
      </c>
      <c r="B2" s="15"/>
      <c r="C2" s="15"/>
      <c r="D2" s="16"/>
    </row>
    <row r="4" spans="1:4" x14ac:dyDescent="0.3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5">
      <c r="A5" s="3">
        <v>1</v>
      </c>
      <c r="B5" s="10" t="s">
        <v>204</v>
      </c>
      <c r="C5" s="3" t="s">
        <v>5</v>
      </c>
      <c r="D5" s="3"/>
    </row>
    <row r="6" spans="1:4" x14ac:dyDescent="0.35">
      <c r="A6" s="3">
        <v>2</v>
      </c>
      <c r="B6" s="10" t="s">
        <v>6</v>
      </c>
      <c r="C6" s="3" t="s">
        <v>7</v>
      </c>
      <c r="D6" s="3"/>
    </row>
    <row r="7" spans="1:4" x14ac:dyDescent="0.35">
      <c r="A7" s="3">
        <v>3</v>
      </c>
      <c r="B7" s="10" t="s">
        <v>8</v>
      </c>
      <c r="C7" s="3" t="s">
        <v>5</v>
      </c>
      <c r="D7" s="3"/>
    </row>
    <row r="8" spans="1:4" x14ac:dyDescent="0.35">
      <c r="A8" s="3">
        <v>4</v>
      </c>
      <c r="B8" s="10" t="s">
        <v>9</v>
      </c>
      <c r="C8" s="3" t="s">
        <v>10</v>
      </c>
      <c r="D8" s="3"/>
    </row>
    <row r="9" spans="1:4" x14ac:dyDescent="0.35">
      <c r="A9" s="3">
        <v>5</v>
      </c>
      <c r="B9" s="10" t="s">
        <v>11</v>
      </c>
      <c r="C9" s="3" t="s">
        <v>12</v>
      </c>
      <c r="D9" s="3"/>
    </row>
    <row r="10" spans="1:4" x14ac:dyDescent="0.35">
      <c r="A10" s="3">
        <v>6</v>
      </c>
      <c r="B10" s="10" t="s">
        <v>13</v>
      </c>
      <c r="C10" s="3" t="s">
        <v>14</v>
      </c>
      <c r="D10" s="3"/>
    </row>
    <row r="11" spans="1:4" x14ac:dyDescent="0.35">
      <c r="A11" s="3">
        <v>7</v>
      </c>
      <c r="B11" s="10" t="s">
        <v>15</v>
      </c>
      <c r="C11" s="3" t="s">
        <v>16</v>
      </c>
      <c r="D11" s="3"/>
    </row>
    <row r="12" spans="1:4" x14ac:dyDescent="0.35">
      <c r="A12" s="3">
        <v>8</v>
      </c>
      <c r="B12" s="10" t="s">
        <v>17</v>
      </c>
      <c r="C12" s="3" t="s">
        <v>7</v>
      </c>
      <c r="D12" s="3"/>
    </row>
    <row r="13" spans="1:4" x14ac:dyDescent="0.35">
      <c r="A13" s="3">
        <v>9</v>
      </c>
      <c r="B13" s="10" t="s">
        <v>18</v>
      </c>
      <c r="C13" s="3" t="s">
        <v>16</v>
      </c>
      <c r="D13" s="3"/>
    </row>
    <row r="14" spans="1:4" x14ac:dyDescent="0.35">
      <c r="A14" s="3">
        <v>10</v>
      </c>
      <c r="B14" s="10" t="s">
        <v>19</v>
      </c>
      <c r="C14" s="3" t="s">
        <v>20</v>
      </c>
      <c r="D14" s="3"/>
    </row>
    <row r="15" spans="1:4" x14ac:dyDescent="0.35">
      <c r="A15" s="3">
        <v>11</v>
      </c>
      <c r="B15" s="10" t="s">
        <v>21</v>
      </c>
      <c r="C15" s="3" t="s">
        <v>22</v>
      </c>
      <c r="D15" s="3"/>
    </row>
    <row r="16" spans="1:4" x14ac:dyDescent="0.35">
      <c r="A16" s="3">
        <v>12</v>
      </c>
      <c r="B16" s="10" t="s">
        <v>23</v>
      </c>
      <c r="C16" s="3" t="s">
        <v>24</v>
      </c>
      <c r="D16" s="3"/>
    </row>
    <row r="17" spans="1:4" x14ac:dyDescent="0.35">
      <c r="A17" s="3">
        <v>13</v>
      </c>
      <c r="B17" s="10" t="s">
        <v>25</v>
      </c>
      <c r="C17" s="3" t="s">
        <v>22</v>
      </c>
      <c r="D17" s="3"/>
    </row>
    <row r="18" spans="1:4" x14ac:dyDescent="0.35">
      <c r="A18" s="3">
        <v>14</v>
      </c>
      <c r="B18" s="10" t="s">
        <v>26</v>
      </c>
      <c r="C18" s="3" t="s">
        <v>27</v>
      </c>
      <c r="D18" s="3"/>
    </row>
    <row r="19" spans="1:4" x14ac:dyDescent="0.35">
      <c r="A19" s="3">
        <v>15</v>
      </c>
      <c r="B19" s="10" t="s">
        <v>28</v>
      </c>
      <c r="C19" s="3" t="s">
        <v>29</v>
      </c>
      <c r="D19" s="3"/>
    </row>
    <row r="20" spans="1:4" x14ac:dyDescent="0.35">
      <c r="A20" s="3">
        <v>16</v>
      </c>
      <c r="B20" s="10" t="s">
        <v>30</v>
      </c>
      <c r="C20" s="3" t="s">
        <v>31</v>
      </c>
      <c r="D20" s="3"/>
    </row>
    <row r="21" spans="1:4" x14ac:dyDescent="0.35">
      <c r="A21" s="3">
        <v>17</v>
      </c>
      <c r="B21" s="10" t="s">
        <v>32</v>
      </c>
      <c r="C21" s="3" t="s">
        <v>33</v>
      </c>
      <c r="D21" s="3"/>
    </row>
    <row r="22" spans="1:4" x14ac:dyDescent="0.35">
      <c r="A22" s="3">
        <v>18</v>
      </c>
      <c r="B22" s="10" t="s">
        <v>34</v>
      </c>
      <c r="C22" s="3" t="s">
        <v>35</v>
      </c>
      <c r="D22" s="3"/>
    </row>
    <row r="23" spans="1:4" x14ac:dyDescent="0.35">
      <c r="A23" s="3">
        <v>19</v>
      </c>
      <c r="B23" s="10" t="s">
        <v>36</v>
      </c>
      <c r="C23" s="3" t="s">
        <v>37</v>
      </c>
      <c r="D23" s="3"/>
    </row>
    <row r="24" spans="1:4" x14ac:dyDescent="0.35">
      <c r="A24" s="3">
        <v>20</v>
      </c>
      <c r="B24" s="10" t="s">
        <v>38</v>
      </c>
      <c r="C24" s="3" t="s">
        <v>39</v>
      </c>
      <c r="D24" s="3"/>
    </row>
    <row r="25" spans="1:4" x14ac:dyDescent="0.35">
      <c r="A25" s="3">
        <v>21</v>
      </c>
      <c r="B25" s="10" t="s">
        <v>40</v>
      </c>
      <c r="C25" s="3" t="s">
        <v>22</v>
      </c>
      <c r="D25" s="3"/>
    </row>
    <row r="26" spans="1:4" x14ac:dyDescent="0.35">
      <c r="A26" s="3">
        <v>22</v>
      </c>
      <c r="B26" s="10" t="s">
        <v>41</v>
      </c>
      <c r="C26" s="3" t="s">
        <v>42</v>
      </c>
      <c r="D26" s="3"/>
    </row>
    <row r="27" spans="1:4" x14ac:dyDescent="0.35">
      <c r="A27" s="3">
        <v>23</v>
      </c>
      <c r="B27" s="10" t="s">
        <v>43</v>
      </c>
      <c r="C27" s="3" t="s">
        <v>44</v>
      </c>
      <c r="D27" s="3"/>
    </row>
    <row r="28" spans="1:4" x14ac:dyDescent="0.35">
      <c r="A28" s="3">
        <v>24</v>
      </c>
      <c r="B28" s="10" t="s">
        <v>45</v>
      </c>
      <c r="C28" s="3" t="s">
        <v>46</v>
      </c>
      <c r="D28" s="3"/>
    </row>
    <row r="29" spans="1:4" x14ac:dyDescent="0.35">
      <c r="A29" s="3">
        <v>25</v>
      </c>
      <c r="B29" s="10" t="s">
        <v>47</v>
      </c>
      <c r="C29" s="3" t="s">
        <v>48</v>
      </c>
      <c r="D29" s="3"/>
    </row>
    <row r="30" spans="1:4" x14ac:dyDescent="0.35">
      <c r="A30" s="3">
        <v>26</v>
      </c>
      <c r="B30" s="10" t="s">
        <v>49</v>
      </c>
      <c r="C30" s="3" t="s">
        <v>50</v>
      </c>
      <c r="D30" s="3"/>
    </row>
    <row r="31" spans="1:4" x14ac:dyDescent="0.35">
      <c r="A31" s="3">
        <v>27</v>
      </c>
      <c r="B31" s="10" t="s">
        <v>51</v>
      </c>
      <c r="C31" s="3" t="s">
        <v>52</v>
      </c>
      <c r="D31" s="3"/>
    </row>
    <row r="32" spans="1:4" x14ac:dyDescent="0.35">
      <c r="A32" s="3">
        <v>28</v>
      </c>
      <c r="B32" s="10" t="s">
        <v>53</v>
      </c>
      <c r="C32" s="3" t="s">
        <v>54</v>
      </c>
      <c r="D32" s="3"/>
    </row>
    <row r="33" spans="1:4" x14ac:dyDescent="0.35">
      <c r="A33" s="3">
        <v>29</v>
      </c>
      <c r="B33" s="10" t="s">
        <v>55</v>
      </c>
      <c r="C33" s="3" t="s">
        <v>56</v>
      </c>
      <c r="D33" s="3"/>
    </row>
    <row r="34" spans="1:4" x14ac:dyDescent="0.35">
      <c r="A34" s="3">
        <v>30</v>
      </c>
      <c r="B34" s="10" t="s">
        <v>205</v>
      </c>
      <c r="C34" s="3" t="s">
        <v>57</v>
      </c>
      <c r="D34" s="3"/>
    </row>
    <row r="35" spans="1:4" x14ac:dyDescent="0.35">
      <c r="A35" s="3">
        <v>31</v>
      </c>
      <c r="B35" s="10" t="s">
        <v>58</v>
      </c>
      <c r="C35" s="3" t="s">
        <v>59</v>
      </c>
      <c r="D35" s="3"/>
    </row>
    <row r="36" spans="1:4" x14ac:dyDescent="0.35">
      <c r="A36" s="3">
        <v>32</v>
      </c>
      <c r="B36" s="10" t="s">
        <v>60</v>
      </c>
      <c r="C36" s="3" t="s">
        <v>61</v>
      </c>
      <c r="D36" s="3"/>
    </row>
    <row r="39" spans="1:4" x14ac:dyDescent="0.35">
      <c r="A39" s="13" t="s">
        <v>62</v>
      </c>
      <c r="B39" s="12"/>
      <c r="C39" s="12"/>
      <c r="D39" s="12"/>
    </row>
    <row r="40" spans="1:4" x14ac:dyDescent="0.35">
      <c r="A40" s="4" t="s">
        <v>63</v>
      </c>
      <c r="B40" s="5" t="s">
        <v>64</v>
      </c>
    </row>
    <row r="41" spans="1:4" x14ac:dyDescent="0.35">
      <c r="A41" s="4" t="s">
        <v>65</v>
      </c>
      <c r="B41" s="5" t="s">
        <v>66</v>
      </c>
    </row>
    <row r="42" spans="1:4" x14ac:dyDescent="0.35">
      <c r="A42" s="4" t="s">
        <v>67</v>
      </c>
      <c r="B42" s="5" t="s">
        <v>68</v>
      </c>
    </row>
    <row r="43" spans="1:4" x14ac:dyDescent="0.35">
      <c r="A43" s="4" t="s">
        <v>69</v>
      </c>
      <c r="B43" s="5" t="s">
        <v>70</v>
      </c>
    </row>
    <row r="44" spans="1:4" x14ac:dyDescent="0.35">
      <c r="A44" s="4" t="s">
        <v>71</v>
      </c>
      <c r="B44" s="5" t="s">
        <v>72</v>
      </c>
    </row>
    <row r="45" spans="1:4" x14ac:dyDescent="0.35">
      <c r="A45" s="4" t="s">
        <v>73</v>
      </c>
      <c r="B45" s="5" t="s">
        <v>74</v>
      </c>
    </row>
    <row r="46" spans="1:4" x14ac:dyDescent="0.35">
      <c r="A46" s="4" t="s">
        <v>75</v>
      </c>
      <c r="B46" s="5" t="s">
        <v>76</v>
      </c>
    </row>
    <row r="47" spans="1:4" x14ac:dyDescent="0.35">
      <c r="A47" s="4" t="s">
        <v>77</v>
      </c>
      <c r="B47" s="5" t="s">
        <v>78</v>
      </c>
    </row>
    <row r="48" spans="1:4" x14ac:dyDescent="0.35">
      <c r="A48" s="4" t="s">
        <v>79</v>
      </c>
      <c r="B48" s="5" t="s">
        <v>80</v>
      </c>
    </row>
  </sheetData>
  <mergeCells count="3">
    <mergeCell ref="A1:D1"/>
    <mergeCell ref="A39:D39"/>
    <mergeCell ref="A2:D2"/>
  </mergeCells>
  <phoneticPr fontId="9"/>
  <hyperlinks>
    <hyperlink ref="B5" location="'F01'!A1" display="F01" xr:uid="{5282630D-4A00-48FF-A5E8-D93AB3F89FA6}"/>
    <hyperlink ref="B6" location="'F02'!A1" display="F02" xr:uid="{B9707669-D876-493D-8A5B-3CE7A835B211}"/>
    <hyperlink ref="B7" location="'F03'!A1" display="F03" xr:uid="{AFA9259D-6717-4C01-A0E7-51F8F2E174F3}"/>
    <hyperlink ref="B8" location="'F04'!A1" display="F04" xr:uid="{B7706601-D14F-4C62-A3B0-984B9FE26197}"/>
    <hyperlink ref="B9" location="'F05'!A1" display="F05" xr:uid="{8769419B-DF27-47DC-8432-FCC64CE5A535}"/>
    <hyperlink ref="B10" location="'F06'!A1" display="F06" xr:uid="{F03FED6B-FF8F-40F5-B145-C3A1ADAA4D60}"/>
    <hyperlink ref="B11" location="'F07'!A1" display="F07" xr:uid="{3B0F831A-0A71-4F29-BABC-2DF014641ECA}"/>
    <hyperlink ref="B12" location="'F08'!A1" display="F08" xr:uid="{D4FF6C3B-625D-4414-8210-C3E048DC2FE8}"/>
    <hyperlink ref="B13" location="'F09'!A1" display="F09" xr:uid="{32715BC8-ECB4-4904-9DF8-F7811F850CB8}"/>
    <hyperlink ref="B14" location="'F10'!A1" display="F10" xr:uid="{ABC14949-FC55-4A5E-A07F-24DAFFBBC4E6}"/>
    <hyperlink ref="B15" location="'F11'!A1" display="F11" xr:uid="{CED1A117-C62D-48AD-970C-9AF9A982A879}"/>
    <hyperlink ref="B16" location="'F12'!A1" display="F12" xr:uid="{E34EA174-EECD-4C37-ABFB-93EFFD802CE4}"/>
    <hyperlink ref="B17" location="'F13'!A1" display="F13" xr:uid="{BF78CB18-7829-48E3-9F23-27E2460DE862}"/>
    <hyperlink ref="B18" location="'F14'!A1" display="F14" xr:uid="{A7E37028-4742-46E0-AC13-08FCC429BB18}"/>
    <hyperlink ref="B19" location="'F15'!A1" display="F15" xr:uid="{44596C67-A974-4AF1-BA24-74D5D21A8AF0}"/>
    <hyperlink ref="B20" location="'F16'!A1" display="F16" xr:uid="{FC5F5789-C0CF-4368-BA59-B928D65D6AAC}"/>
    <hyperlink ref="B21" location="'F17'!A1" display="F17" xr:uid="{B3398B51-CCED-4066-9CF8-5D4032266C16}"/>
    <hyperlink ref="B22" location="'F18'!A1" display="F18" xr:uid="{5933874C-D931-4CAB-9625-1CDC0338194A}"/>
    <hyperlink ref="B23" location="'F19'!A1" display="F19" xr:uid="{8CEDCD51-7876-4649-85C1-C72EF8469A49}"/>
    <hyperlink ref="B24" location="'F20'!A1" display="F20" xr:uid="{01F6DACE-4151-4007-8F8C-C550549B78BA}"/>
    <hyperlink ref="B25" location="'F21'!A1" display="F21" xr:uid="{5BEE3F3B-A357-455F-8993-6DCCA9EB8B17}"/>
    <hyperlink ref="B26" location="'F22'!A1" display="F22" xr:uid="{28144CAB-7948-4D4F-A0FA-096F183DA5F0}"/>
    <hyperlink ref="B27" location="'F23'!A1" display="F23" xr:uid="{473F5B18-99E2-4BA4-A409-D4F2561D7BD3}"/>
    <hyperlink ref="B28" location="'F24'!A1" display="F24" xr:uid="{36D07DE8-F52A-44A6-A718-9F6ED3C93F76}"/>
    <hyperlink ref="B29" location="'F25'!A1" display="F25" xr:uid="{900C51DD-0A79-40FB-92F2-181021F428C0}"/>
    <hyperlink ref="B30" location="'F26'!A1" display="F26" xr:uid="{208FB1CA-53B6-4D29-83B5-E4B7D49DEB8C}"/>
    <hyperlink ref="B31" location="'F27'!A1" display="F27" xr:uid="{187E8F0B-2407-4764-96EA-3F39E22307BD}"/>
    <hyperlink ref="B32" location="'F28'!A1" display="F28" xr:uid="{F78130A5-205C-40A1-9BCA-64E82C9059AC}"/>
    <hyperlink ref="B33" location="'F29'!A1" display="F29" xr:uid="{7CF78C4D-9068-42B3-A169-7439F8550BD7}"/>
    <hyperlink ref="B34" location="'F30'!A1" display="F30" xr:uid="{8381BD80-57F8-4A71-9B2C-18EF7F474299}"/>
    <hyperlink ref="B35" location="'F31'!A1" display="F31" xr:uid="{E14C51F7-BAF6-4725-9536-952A78631EC8}"/>
    <hyperlink ref="B36" location="'F32'!A1" display="F32" xr:uid="{0D036866-710B-4E35-BF73-6970A10DEC4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115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16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111</v>
      </c>
      <c r="H7" s="7">
        <v>30</v>
      </c>
      <c r="I7" s="1" t="s">
        <v>112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77</v>
      </c>
      <c r="H8" s="7">
        <v>10</v>
      </c>
      <c r="I8" s="1" t="s">
        <v>78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3*$H$7*$H$6/($H$9*$H$8*(3*$H$7^2-6*$H$7*$H$8+4*$H$8^2))</f>
        <v>0.69230769230769229</v>
      </c>
      <c r="I16" s="1" t="s">
        <v>113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B2A3833C-20C6-443B-B3E6-549E6C9A4859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116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117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75</v>
      </c>
      <c r="H7" s="7">
        <v>20</v>
      </c>
      <c r="I7" s="1" t="s">
        <v>76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111</v>
      </c>
      <c r="H8" s="7">
        <v>30</v>
      </c>
      <c r="I8" s="1" t="s">
        <v>112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77</v>
      </c>
      <c r="H9" s="7">
        <v>10</v>
      </c>
      <c r="I9" s="1" t="s">
        <v>78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  <c r="G10" s="1" t="s">
        <v>79</v>
      </c>
      <c r="H10" s="7">
        <v>50</v>
      </c>
      <c r="I10" s="1" t="s">
        <v>80</v>
      </c>
      <c r="J10" s="1" t="s">
        <v>88</v>
      </c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3*$H$8*$H$6*$H$7/($H$10*$H$9*(3*$H$8^2-6*$H$8*$H$9+4*$H$9^2))</f>
        <v>2.7692307692307692</v>
      </c>
      <c r="I16" s="1" t="s">
        <v>118</v>
      </c>
      <c r="J16" s="1" t="s">
        <v>93</v>
      </c>
    </row>
    <row r="17" spans="1:10" ht="20" customHeight="1" x14ac:dyDescent="0.35">
      <c r="A17" s="5"/>
      <c r="B17" s="5"/>
      <c r="C17" s="5"/>
      <c r="D17" s="5"/>
      <c r="E17" s="5"/>
      <c r="G17" s="1" t="s">
        <v>65</v>
      </c>
      <c r="H17" s="8">
        <f>$H$6/(2*$H$10*$H$9)</f>
        <v>1</v>
      </c>
      <c r="I17" s="1" t="s">
        <v>119</v>
      </c>
      <c r="J17" s="1" t="s">
        <v>93</v>
      </c>
    </row>
    <row r="18" spans="1:10" ht="20" customHeight="1" x14ac:dyDescent="0.35">
      <c r="A18" s="5"/>
      <c r="B18" s="5"/>
      <c r="C18" s="5"/>
      <c r="D18" s="5"/>
      <c r="E18" s="5"/>
    </row>
    <row r="19" spans="1:10" ht="20" customHeight="1" x14ac:dyDescent="0.35">
      <c r="A19" s="5"/>
      <c r="B19" s="5"/>
      <c r="C19" s="5"/>
      <c r="D19" s="5"/>
      <c r="E19" s="5"/>
    </row>
    <row r="20" spans="1:10" ht="20" customHeight="1" x14ac:dyDescent="0.35">
      <c r="A20" s="5"/>
      <c r="B20" s="5"/>
      <c r="C20" s="5"/>
      <c r="D20" s="5"/>
      <c r="E20" s="5"/>
    </row>
    <row r="21" spans="1:10" ht="20" customHeight="1" x14ac:dyDescent="0.35">
      <c r="A21" s="5"/>
      <c r="B21" s="5"/>
      <c r="C21" s="5"/>
      <c r="D21" s="5"/>
      <c r="E21" s="5"/>
    </row>
    <row r="22" spans="1:10" ht="20" customHeight="1" x14ac:dyDescent="0.35">
      <c r="A22" s="9" t="s">
        <v>94</v>
      </c>
    </row>
    <row r="23" spans="1:10" ht="20" customHeight="1" x14ac:dyDescent="0.35"/>
    <row r="24" spans="1:10" ht="20" customHeight="1" x14ac:dyDescent="0.35"/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  <row r="29" spans="1:10" ht="20" customHeight="1" x14ac:dyDescent="0.35"/>
    <row r="30" spans="1:10" ht="20" customHeight="1" x14ac:dyDescent="0.35"/>
    <row r="31" spans="1:10" ht="20" customHeight="1" x14ac:dyDescent="0.35"/>
    <row r="32" spans="1:10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D46F5DE4-3891-404B-A31A-3C36A960AA49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120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22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0.707*$H$6/($H$7*$H$8)</f>
        <v>1.4139999999999999</v>
      </c>
      <c r="I16" s="1" t="s">
        <v>121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0BB7838E-D50D-4ADA-A25D-1F4ECE9B8713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122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123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96</v>
      </c>
      <c r="H7" s="7">
        <v>8</v>
      </c>
      <c r="I7" s="1" t="s">
        <v>97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98</v>
      </c>
      <c r="H8" s="7">
        <v>6</v>
      </c>
      <c r="I8" s="1" t="s">
        <v>99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1.414*$H$6/(($H$7+$H$8)*$H$9)</f>
        <v>2.02</v>
      </c>
      <c r="I16" s="1" t="s">
        <v>124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32026015-8917-4020-A737-88913D096FE4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125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22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0.707*$H$6/($H$7*$H$8)</f>
        <v>1.4139999999999999</v>
      </c>
      <c r="I16" s="1" t="s">
        <v>121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B0105559-DBD6-480F-9389-CC1176155B93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126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127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0.707*$H$6/($H$7*$H$8)</f>
        <v>1.4139999999999999</v>
      </c>
      <c r="I16" s="1" t="s">
        <v>121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2C396FF5-E4ED-4FC2-9463-F61DF22582F6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128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129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96</v>
      </c>
      <c r="H7" s="7">
        <v>8</v>
      </c>
      <c r="I7" s="1" t="s">
        <v>97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98</v>
      </c>
      <c r="H8" s="7">
        <v>6</v>
      </c>
      <c r="I8" s="1" t="s">
        <v>99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130</v>
      </c>
      <c r="H9" s="7">
        <v>4</v>
      </c>
      <c r="I9" s="1" t="s">
        <v>131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  <c r="G10" s="1" t="s">
        <v>79</v>
      </c>
      <c r="H10" s="7">
        <v>50</v>
      </c>
      <c r="I10" s="1" t="s">
        <v>80</v>
      </c>
      <c r="J10" s="1" t="s">
        <v>88</v>
      </c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132</v>
      </c>
      <c r="H16" s="8">
        <f>1.414*$H$6/(($H$7+$H$8)*$H$10)</f>
        <v>2.02</v>
      </c>
      <c r="I16" s="1" t="s">
        <v>124</v>
      </c>
      <c r="J16" s="1" t="s">
        <v>93</v>
      </c>
    </row>
    <row r="17" spans="1:10" ht="20" customHeight="1" x14ac:dyDescent="0.35">
      <c r="A17" s="5"/>
      <c r="B17" s="5"/>
      <c r="C17" s="5"/>
      <c r="D17" s="5"/>
      <c r="E17" s="5"/>
      <c r="G17" s="1" t="s">
        <v>133</v>
      </c>
      <c r="H17" s="8">
        <f>1.414*$H$6*$H$8/($H$9*$H$10*($H$7+$H$8))</f>
        <v>3.03</v>
      </c>
      <c r="I17" s="1" t="s">
        <v>134</v>
      </c>
      <c r="J17" s="1" t="s">
        <v>93</v>
      </c>
    </row>
    <row r="18" spans="1:10" ht="20" customHeight="1" x14ac:dyDescent="0.35">
      <c r="A18" s="5"/>
      <c r="B18" s="5"/>
      <c r="C18" s="5"/>
      <c r="D18" s="5"/>
      <c r="E18" s="5"/>
    </row>
    <row r="19" spans="1:10" ht="20" customHeight="1" x14ac:dyDescent="0.35">
      <c r="A19" s="5"/>
      <c r="B19" s="5"/>
      <c r="C19" s="5"/>
      <c r="D19" s="5"/>
      <c r="E19" s="5"/>
    </row>
    <row r="20" spans="1:10" ht="20" customHeight="1" x14ac:dyDescent="0.35">
      <c r="A20" s="5"/>
      <c r="B20" s="5"/>
      <c r="C20" s="5"/>
      <c r="D20" s="5"/>
      <c r="E20" s="5"/>
    </row>
    <row r="21" spans="1:10" ht="20" customHeight="1" x14ac:dyDescent="0.35">
      <c r="A21" s="5"/>
      <c r="B21" s="5"/>
      <c r="C21" s="5"/>
      <c r="D21" s="5"/>
      <c r="E21" s="5"/>
    </row>
    <row r="22" spans="1:10" ht="20" customHeight="1" x14ac:dyDescent="0.35">
      <c r="A22" s="9" t="s">
        <v>94</v>
      </c>
    </row>
    <row r="23" spans="1:10" ht="20" customHeight="1" x14ac:dyDescent="0.35"/>
    <row r="24" spans="1:10" ht="20" customHeight="1" x14ac:dyDescent="0.35"/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  <row r="29" spans="1:10" ht="20" customHeight="1" x14ac:dyDescent="0.35"/>
    <row r="30" spans="1:10" ht="20" customHeight="1" x14ac:dyDescent="0.35"/>
    <row r="31" spans="1:10" ht="20" customHeight="1" x14ac:dyDescent="0.35"/>
    <row r="32" spans="1:10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2A5E1CB2-7440-4678-9BDB-DED1389F0DC5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135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31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0.354*$H$6/($H$7*$H$8)</f>
        <v>0.70799999999999996</v>
      </c>
      <c r="I16" s="1" t="s">
        <v>136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251B6E06-D278-4FBB-A674-A07FD153D8DF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137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138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139</v>
      </c>
      <c r="H8" s="7">
        <v>20</v>
      </c>
      <c r="I8" s="1" t="s">
        <v>140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141</v>
      </c>
      <c r="H9" s="7">
        <v>20</v>
      </c>
      <c r="I9" s="1" t="s">
        <v>142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  <c r="G10" s="1" t="s">
        <v>143</v>
      </c>
      <c r="H10" s="7">
        <v>15</v>
      </c>
      <c r="I10" s="1" t="s">
        <v>144</v>
      </c>
      <c r="J10" s="1" t="s">
        <v>88</v>
      </c>
    </row>
    <row r="11" spans="1:10" ht="20" customHeight="1" x14ac:dyDescent="0.35">
      <c r="A11" s="5"/>
      <c r="B11" s="5"/>
      <c r="C11" s="5"/>
      <c r="D11" s="5"/>
      <c r="E11" s="5"/>
      <c r="G11" s="1" t="s">
        <v>145</v>
      </c>
      <c r="H11" s="7">
        <v>10</v>
      </c>
      <c r="I11" s="1" t="s">
        <v>146</v>
      </c>
      <c r="J11" s="1" t="s">
        <v>88</v>
      </c>
    </row>
    <row r="12" spans="1:10" ht="20" customHeight="1" x14ac:dyDescent="0.35">
      <c r="A12" s="5"/>
      <c r="B12" s="5"/>
      <c r="C12" s="5"/>
      <c r="D12" s="5"/>
      <c r="E12" s="5"/>
      <c r="G12" s="1" t="s">
        <v>147</v>
      </c>
      <c r="H12" s="7">
        <v>8</v>
      </c>
      <c r="I12" s="1" t="s">
        <v>148</v>
      </c>
      <c r="J12" s="1" t="s">
        <v>88</v>
      </c>
    </row>
    <row r="13" spans="1:10" ht="20" customHeight="1" x14ac:dyDescent="0.35">
      <c r="A13" s="5"/>
      <c r="B13" s="5"/>
      <c r="C13" s="5"/>
      <c r="D13" s="5"/>
      <c r="E13" s="5"/>
      <c r="G13" s="1" t="s">
        <v>149</v>
      </c>
      <c r="H13" s="7">
        <v>100</v>
      </c>
      <c r="I13" s="1" t="s">
        <v>150</v>
      </c>
      <c r="J13" s="1" t="s">
        <v>88</v>
      </c>
    </row>
    <row r="14" spans="1:10" ht="20" customHeight="1" x14ac:dyDescent="0.35">
      <c r="A14" s="5"/>
      <c r="B14" s="5"/>
      <c r="C14" s="5"/>
      <c r="D14" s="5"/>
      <c r="E14" s="5"/>
    </row>
    <row r="15" spans="1:10" ht="20" customHeight="1" x14ac:dyDescent="0.35">
      <c r="A15" s="5"/>
      <c r="B15" s="5"/>
      <c r="C15" s="5"/>
      <c r="D15" s="5"/>
      <c r="E15" s="5"/>
      <c r="G15" s="30" t="s">
        <v>89</v>
      </c>
      <c r="H15" s="18"/>
      <c r="I15" s="18"/>
      <c r="J15" s="19"/>
    </row>
    <row r="16" spans="1:10" ht="20" customHeight="1" x14ac:dyDescent="0.35">
      <c r="A16" s="5"/>
      <c r="B16" s="5"/>
      <c r="C16" s="5"/>
      <c r="D16" s="5"/>
      <c r="E16" s="5"/>
      <c r="G16" s="6" t="s">
        <v>90</v>
      </c>
      <c r="H16" s="6" t="s">
        <v>85</v>
      </c>
      <c r="I16" s="6" t="s">
        <v>91</v>
      </c>
      <c r="J16" s="6" t="s">
        <v>4</v>
      </c>
    </row>
    <row r="17" spans="1:10" ht="20" customHeight="1" x14ac:dyDescent="0.35">
      <c r="A17" s="5"/>
      <c r="B17" s="5"/>
      <c r="C17" s="5"/>
      <c r="D17" s="5"/>
      <c r="E17" s="5"/>
      <c r="G17" s="1" t="s">
        <v>151</v>
      </c>
      <c r="H17" s="8">
        <f>1.414*$H$6/($H$7*($H$9+$H$10))</f>
        <v>4.04</v>
      </c>
      <c r="I17" s="1" t="s">
        <v>152</v>
      </c>
      <c r="J17" s="1" t="s">
        <v>93</v>
      </c>
    </row>
    <row r="18" spans="1:10" ht="20" customHeight="1" x14ac:dyDescent="0.35">
      <c r="A18" s="5"/>
      <c r="B18" s="5"/>
      <c r="C18" s="5"/>
      <c r="D18" s="5"/>
      <c r="E18" s="5"/>
      <c r="G18" s="1" t="s">
        <v>153</v>
      </c>
      <c r="H18" s="8">
        <f>1.414*$H$6*$H$12/($H$13*$H$7*$H$8)</f>
        <v>0.56559999999999999</v>
      </c>
      <c r="I18" s="1" t="s">
        <v>154</v>
      </c>
      <c r="J18" s="1" t="s">
        <v>93</v>
      </c>
    </row>
    <row r="19" spans="1:10" ht="20" customHeight="1" x14ac:dyDescent="0.35">
      <c r="A19" s="5"/>
      <c r="B19" s="5"/>
      <c r="C19" s="5"/>
      <c r="D19" s="5"/>
      <c r="E19" s="5"/>
      <c r="G19" s="1" t="s">
        <v>155</v>
      </c>
      <c r="H19" s="8">
        <f>1.414*$H$6*$H$11/($H$13*$H$7*$H$8)</f>
        <v>0.70699999999999996</v>
      </c>
      <c r="I19" s="1" t="s">
        <v>156</v>
      </c>
      <c r="J19" s="1" t="s">
        <v>93</v>
      </c>
    </row>
    <row r="20" spans="1:10" ht="20" customHeight="1" x14ac:dyDescent="0.35">
      <c r="A20" s="5"/>
      <c r="B20" s="5"/>
      <c r="C20" s="5"/>
      <c r="D20" s="5"/>
      <c r="E20" s="5"/>
    </row>
    <row r="21" spans="1:10" ht="20" customHeight="1" x14ac:dyDescent="0.35">
      <c r="A21" s="5"/>
      <c r="B21" s="5"/>
      <c r="C21" s="5"/>
      <c r="D21" s="5"/>
      <c r="E21" s="5"/>
    </row>
    <row r="22" spans="1:10" ht="20" customHeight="1" x14ac:dyDescent="0.35">
      <c r="A22" s="9" t="s">
        <v>94</v>
      </c>
    </row>
    <row r="23" spans="1:10" ht="20" customHeight="1" x14ac:dyDescent="0.35"/>
    <row r="24" spans="1:10" ht="20" customHeight="1" x14ac:dyDescent="0.35"/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  <row r="29" spans="1:10" ht="20" customHeight="1" x14ac:dyDescent="0.35"/>
    <row r="30" spans="1:10" ht="20" customHeight="1" x14ac:dyDescent="0.35"/>
    <row r="31" spans="1:10" ht="20" customHeight="1" x14ac:dyDescent="0.35"/>
    <row r="32" spans="1:10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>
      <c r="A40" s="32" t="s">
        <v>157</v>
      </c>
      <c r="B40" s="15"/>
      <c r="C40" s="15"/>
      <c r="D40" s="15"/>
      <c r="E40" s="15"/>
      <c r="F40" s="15"/>
      <c r="G40" s="15"/>
      <c r="H40" s="15"/>
      <c r="I40" s="15"/>
      <c r="J40" s="16"/>
    </row>
    <row r="41" spans="1:10" ht="20" customHeight="1" x14ac:dyDescent="0.35">
      <c r="A41" s="23"/>
      <c r="B41" s="24"/>
      <c r="C41" s="24"/>
      <c r="D41" s="24"/>
      <c r="E41" s="24"/>
      <c r="F41" s="24"/>
      <c r="G41" s="24"/>
      <c r="H41" s="24"/>
      <c r="I41" s="24"/>
      <c r="J41" s="25"/>
    </row>
    <row r="42" spans="1:10" ht="20" customHeight="1" x14ac:dyDescent="0.35"/>
    <row r="43" spans="1:10" ht="20" customHeight="1" x14ac:dyDescent="0.35"/>
    <row r="44" spans="1:10" ht="20" customHeight="1" x14ac:dyDescent="0.35"/>
  </sheetData>
  <mergeCells count="7">
    <mergeCell ref="A40:J41"/>
    <mergeCell ref="G4:J4"/>
    <mergeCell ref="A35:J38"/>
    <mergeCell ref="G15:J15"/>
    <mergeCell ref="A1:H1"/>
    <mergeCell ref="A2:J3"/>
    <mergeCell ref="I1:J1"/>
  </mergeCells>
  <phoneticPr fontId="9"/>
  <hyperlinks>
    <hyperlink ref="I1:J1" location="目次!A1" display="目次へ戻る" xr:uid="{1E0E4A72-A554-4C3F-9D71-E207634C1D8B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4"/>
  <sheetViews>
    <sheetView showGridLines="0" topLeftCell="C1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158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35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73</v>
      </c>
      <c r="H6" s="7">
        <v>1871</v>
      </c>
      <c r="I6" s="1" t="s">
        <v>74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8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159</v>
      </c>
      <c r="H8" s="7">
        <v>35</v>
      </c>
      <c r="I8" s="1" t="s">
        <v>160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65</v>
      </c>
      <c r="H16" s="8">
        <f>2.83*$H$6/($H$7*$H$8^2*PI())</f>
        <v>0.17198250669909582</v>
      </c>
      <c r="I16" s="1" t="s">
        <v>161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0D26F188-BB48-4E71-802F-03A5705DEC3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81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5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$H$6/($H$7*$H$8)</f>
        <v>2</v>
      </c>
      <c r="I16" s="1" t="s">
        <v>92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20" t="s">
        <v>201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D63F9503-0D27-4CF2-8EFA-A0547F7E4A24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162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37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159</v>
      </c>
      <c r="H8" s="7">
        <v>40</v>
      </c>
      <c r="I8" s="1" t="s">
        <v>160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65</v>
      </c>
      <c r="H16" s="8">
        <f>5.66*$H$6/($H$7*$H$8^2*PI())</f>
        <v>0.56301061118757978</v>
      </c>
      <c r="I16" s="1" t="s">
        <v>163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413B1C48-6ACE-4D72-A9C4-788F42FF5BDF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164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39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139</v>
      </c>
      <c r="H8" s="7">
        <v>20</v>
      </c>
      <c r="I8" s="1" t="s">
        <v>140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4.24*$H$6/($H$7*($H$8^2+3*$H$9*($H$8+$H$7)))</f>
        <v>0.43265306122448982</v>
      </c>
      <c r="I16" s="1" t="s">
        <v>165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836CADD0-24DA-415C-9055-264B0D61F9F8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166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22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0.707*$H$6/($H$7*$H$8)</f>
        <v>1.4139999999999999</v>
      </c>
      <c r="I16" s="1" t="s">
        <v>121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FF4770C2-2A5F-4E79-8136-CF07E84B9B98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167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42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139</v>
      </c>
      <c r="H9" s="7">
        <v>20</v>
      </c>
      <c r="I9" s="1" t="s">
        <v>140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1.414*$H$6/($H$7*$H$8*($H$9+$H$7))</f>
        <v>0.47133333333333333</v>
      </c>
      <c r="I16" s="1" t="s">
        <v>168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B6D1F3D2-E5FF-4C9C-AEEE-2B1C56C2BC4F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169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170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139</v>
      </c>
      <c r="H9" s="7">
        <v>20</v>
      </c>
      <c r="I9" s="1" t="s">
        <v>140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  <c r="G10" s="1" t="s">
        <v>75</v>
      </c>
      <c r="H10" s="7">
        <v>20</v>
      </c>
      <c r="I10" s="1" t="s">
        <v>76</v>
      </c>
      <c r="J10" s="1" t="s">
        <v>88</v>
      </c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171</v>
      </c>
      <c r="H16" s="8">
        <f>0.707*$H$6/($H$7*$H$8)</f>
        <v>1.4139999999999999</v>
      </c>
      <c r="I16" s="1" t="s">
        <v>121</v>
      </c>
      <c r="J16" s="1" t="s">
        <v>93</v>
      </c>
    </row>
    <row r="17" spans="1:10" ht="20" customHeight="1" x14ac:dyDescent="0.35">
      <c r="A17" s="5"/>
      <c r="B17" s="5"/>
      <c r="C17" s="5"/>
      <c r="D17" s="5"/>
      <c r="E17" s="5"/>
      <c r="G17" s="1" t="s">
        <v>172</v>
      </c>
      <c r="H17" s="8">
        <f>$H$6/($H$7*$H$8*($H$9+$H$7))*SQRT(2*$H$10^2+(($H$9+$H$7)^2)/2)</f>
        <v>2.3570226039551585</v>
      </c>
      <c r="I17" s="1" t="s">
        <v>173</v>
      </c>
      <c r="J17" s="1" t="s">
        <v>93</v>
      </c>
    </row>
    <row r="18" spans="1:10" ht="20" customHeight="1" x14ac:dyDescent="0.35">
      <c r="A18" s="5"/>
      <c r="B18" s="5"/>
      <c r="C18" s="5"/>
      <c r="D18" s="5"/>
      <c r="E18" s="5"/>
    </row>
    <row r="19" spans="1:10" ht="20" customHeight="1" x14ac:dyDescent="0.35">
      <c r="A19" s="5"/>
      <c r="B19" s="5"/>
      <c r="C19" s="5"/>
      <c r="D19" s="5"/>
      <c r="E19" s="5"/>
    </row>
    <row r="20" spans="1:10" ht="20" customHeight="1" x14ac:dyDescent="0.35">
      <c r="A20" s="5"/>
      <c r="B20" s="5"/>
      <c r="C20" s="5"/>
      <c r="D20" s="5"/>
      <c r="E20" s="5"/>
    </row>
    <row r="21" spans="1:10" ht="20" customHeight="1" x14ac:dyDescent="0.35">
      <c r="A21" s="5"/>
      <c r="B21" s="5"/>
      <c r="C21" s="5"/>
      <c r="D21" s="5"/>
      <c r="E21" s="5"/>
    </row>
    <row r="22" spans="1:10" ht="20" customHeight="1" x14ac:dyDescent="0.35">
      <c r="A22" s="9" t="s">
        <v>94</v>
      </c>
    </row>
    <row r="23" spans="1:10" ht="20" customHeight="1" x14ac:dyDescent="0.35"/>
    <row r="24" spans="1:10" ht="20" customHeight="1" x14ac:dyDescent="0.35"/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  <row r="29" spans="1:10" ht="20" customHeight="1" x14ac:dyDescent="0.35"/>
    <row r="30" spans="1:10" ht="20" customHeight="1" x14ac:dyDescent="0.35"/>
    <row r="31" spans="1:10" ht="20" customHeight="1" x14ac:dyDescent="0.35"/>
    <row r="32" spans="1:10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ACB99204-E672-4DC3-8D80-3772F6585046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174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46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4.24*$H$6/($H$7*$H$8^2)</f>
        <v>0.84799999999999998</v>
      </c>
      <c r="I16" s="1" t="s">
        <v>175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212452C1-BBB5-4373-8347-A03335F57176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176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177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75</v>
      </c>
      <c r="H9" s="7">
        <v>20</v>
      </c>
      <c r="I9" s="1" t="s">
        <v>76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171</v>
      </c>
      <c r="H16" s="8">
        <f>0.707*$H$6/($H$7*$H$8)</f>
        <v>1.4139999999999999</v>
      </c>
      <c r="I16" s="1" t="s">
        <v>121</v>
      </c>
      <c r="J16" s="1" t="s">
        <v>93</v>
      </c>
    </row>
    <row r="17" spans="1:10" ht="20" customHeight="1" x14ac:dyDescent="0.35">
      <c r="A17" s="5"/>
      <c r="B17" s="5"/>
      <c r="C17" s="5"/>
      <c r="D17" s="5"/>
      <c r="E17" s="5"/>
      <c r="G17" s="1" t="s">
        <v>172</v>
      </c>
      <c r="H17" s="8">
        <f>4.24*$H$6*$H$9/($H$7*$H$8^2)</f>
        <v>3.3919999999999999</v>
      </c>
      <c r="I17" s="1" t="s">
        <v>178</v>
      </c>
      <c r="J17" s="1" t="s">
        <v>93</v>
      </c>
    </row>
    <row r="18" spans="1:10" ht="20" customHeight="1" x14ac:dyDescent="0.35">
      <c r="A18" s="5"/>
      <c r="B18" s="5"/>
      <c r="C18" s="5"/>
      <c r="D18" s="5"/>
      <c r="E18" s="5"/>
    </row>
    <row r="19" spans="1:10" ht="20" customHeight="1" x14ac:dyDescent="0.35">
      <c r="A19" s="5"/>
      <c r="B19" s="5"/>
      <c r="C19" s="5"/>
      <c r="D19" s="5"/>
      <c r="E19" s="5"/>
    </row>
    <row r="20" spans="1:10" ht="20" customHeight="1" x14ac:dyDescent="0.35">
      <c r="A20" s="5"/>
      <c r="B20" s="5"/>
      <c r="C20" s="5"/>
      <c r="D20" s="5"/>
      <c r="E20" s="5"/>
    </row>
    <row r="21" spans="1:10" ht="20" customHeight="1" x14ac:dyDescent="0.35">
      <c r="A21" s="5"/>
      <c r="B21" s="5"/>
      <c r="C21" s="5"/>
      <c r="D21" s="5"/>
      <c r="E21" s="5"/>
    </row>
    <row r="22" spans="1:10" ht="20" customHeight="1" x14ac:dyDescent="0.35">
      <c r="A22" s="9" t="s">
        <v>94</v>
      </c>
    </row>
    <row r="23" spans="1:10" ht="20" customHeight="1" x14ac:dyDescent="0.35"/>
    <row r="24" spans="1:10" ht="20" customHeight="1" x14ac:dyDescent="0.35"/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  <row r="29" spans="1:10" ht="20" customHeight="1" x14ac:dyDescent="0.35"/>
    <row r="30" spans="1:10" ht="20" customHeight="1" x14ac:dyDescent="0.35"/>
    <row r="31" spans="1:10" ht="20" customHeight="1" x14ac:dyDescent="0.35"/>
    <row r="32" spans="1:10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2006C0F4-CE87-49A8-BA53-04511A10DC35}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179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50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6*$H$6/($H$7*$H$8^2)</f>
        <v>1.2</v>
      </c>
      <c r="I16" s="1" t="s">
        <v>180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0A6A6703-1D0E-4AB2-B73B-6D3D4A0458A5}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181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182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75</v>
      </c>
      <c r="H7" s="7">
        <v>20</v>
      </c>
      <c r="I7" s="1" t="s">
        <v>76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77</v>
      </c>
      <c r="H8" s="7">
        <v>10</v>
      </c>
      <c r="I8" s="1" t="s">
        <v>78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6*$H$6*$H$7/($H$8*$H$9^2)</f>
        <v>4.8</v>
      </c>
      <c r="I16" s="1" t="s">
        <v>183</v>
      </c>
      <c r="J16" s="1" t="s">
        <v>93</v>
      </c>
    </row>
    <row r="17" spans="1:10" ht="20" customHeight="1" x14ac:dyDescent="0.35">
      <c r="A17" s="5"/>
      <c r="B17" s="5"/>
      <c r="C17" s="5"/>
      <c r="D17" s="5"/>
      <c r="E17" s="5"/>
      <c r="G17" s="1" t="s">
        <v>65</v>
      </c>
      <c r="H17" s="8">
        <f>$H$6/($H$8*$H$9)</f>
        <v>2</v>
      </c>
      <c r="I17" s="1" t="s">
        <v>184</v>
      </c>
      <c r="J17" s="1" t="s">
        <v>93</v>
      </c>
    </row>
    <row r="18" spans="1:10" ht="20" customHeight="1" x14ac:dyDescent="0.35">
      <c r="A18" s="5"/>
      <c r="B18" s="5"/>
      <c r="C18" s="5"/>
      <c r="D18" s="5"/>
      <c r="E18" s="5"/>
    </row>
    <row r="19" spans="1:10" ht="20" customHeight="1" x14ac:dyDescent="0.35">
      <c r="A19" s="5"/>
      <c r="B19" s="5"/>
      <c r="C19" s="5"/>
      <c r="D19" s="5"/>
      <c r="E19" s="5"/>
    </row>
    <row r="20" spans="1:10" ht="20" customHeight="1" x14ac:dyDescent="0.35">
      <c r="A20" s="5"/>
      <c r="B20" s="5"/>
      <c r="C20" s="5"/>
      <c r="D20" s="5"/>
      <c r="E20" s="5"/>
    </row>
    <row r="21" spans="1:10" ht="20" customHeight="1" x14ac:dyDescent="0.35">
      <c r="A21" s="5"/>
      <c r="B21" s="5"/>
      <c r="C21" s="5"/>
      <c r="D21" s="5"/>
      <c r="E21" s="5"/>
    </row>
    <row r="22" spans="1:10" ht="20" customHeight="1" x14ac:dyDescent="0.35">
      <c r="A22" s="9" t="s">
        <v>94</v>
      </c>
    </row>
    <row r="23" spans="1:10" ht="20" customHeight="1" x14ac:dyDescent="0.35"/>
    <row r="24" spans="1:10" ht="20" customHeight="1" x14ac:dyDescent="0.35"/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  <row r="29" spans="1:10" ht="20" customHeight="1" x14ac:dyDescent="0.35"/>
    <row r="30" spans="1:10" ht="20" customHeight="1" x14ac:dyDescent="0.35"/>
    <row r="31" spans="1:10" ht="20" customHeight="1" x14ac:dyDescent="0.35"/>
    <row r="32" spans="1:10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A35AE554-7553-47CF-A846-8D70BE08E1E5}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185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54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73</v>
      </c>
      <c r="H6" s="7">
        <v>3000</v>
      </c>
      <c r="I6" s="1" t="s">
        <v>74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65</v>
      </c>
      <c r="H16" s="8">
        <f>$H$6*(3*$H$8+1.8*$H$7)/($H$7^2*$H$8^2)</f>
        <v>2.016</v>
      </c>
      <c r="I16" s="1" t="s">
        <v>186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A4B67E4D-D17A-475C-B5D4-EED2241648E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95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7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96</v>
      </c>
      <c r="H7" s="7">
        <v>8</v>
      </c>
      <c r="I7" s="1" t="s">
        <v>97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98</v>
      </c>
      <c r="H8" s="7">
        <v>6</v>
      </c>
      <c r="I8" s="1" t="s">
        <v>99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$H$6/(($H$7+$H$8)*$H$9)</f>
        <v>1.4285714285714286</v>
      </c>
      <c r="I16" s="1" t="s">
        <v>100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29ED8DA4-00D8-478B-9069-1D572AFC968F}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187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56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3*$H$6/($H$7*$H$8^2)</f>
        <v>0.6</v>
      </c>
      <c r="I16" s="1" t="s">
        <v>188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3F9135A1-69C9-47C3-BB33-B3EA10DB4DEC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189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190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75</v>
      </c>
      <c r="H7" s="7">
        <v>20</v>
      </c>
      <c r="I7" s="1" t="s">
        <v>76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77</v>
      </c>
      <c r="H8" s="7">
        <v>10</v>
      </c>
      <c r="I8" s="1" t="s">
        <v>78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3*$H$6*$H$7/($H$8*$H$9^2)</f>
        <v>2.4</v>
      </c>
      <c r="I16" s="1" t="s">
        <v>191</v>
      </c>
      <c r="J16" s="1" t="s">
        <v>93</v>
      </c>
    </row>
    <row r="17" spans="1:10" ht="20" customHeight="1" x14ac:dyDescent="0.35">
      <c r="A17" s="5"/>
      <c r="B17" s="5"/>
      <c r="C17" s="5"/>
      <c r="D17" s="5"/>
      <c r="E17" s="5"/>
      <c r="G17" s="1" t="s">
        <v>65</v>
      </c>
      <c r="H17" s="8">
        <f>$H$6/(2*$H$8*$H$9)</f>
        <v>1</v>
      </c>
      <c r="I17" s="1" t="s">
        <v>192</v>
      </c>
      <c r="J17" s="1" t="s">
        <v>93</v>
      </c>
    </row>
    <row r="18" spans="1:10" ht="20" customHeight="1" x14ac:dyDescent="0.35">
      <c r="A18" s="5"/>
      <c r="B18" s="5"/>
      <c r="C18" s="5"/>
      <c r="D18" s="5"/>
      <c r="E18" s="5"/>
    </row>
    <row r="19" spans="1:10" ht="20" customHeight="1" x14ac:dyDescent="0.35">
      <c r="A19" s="5"/>
      <c r="B19" s="5"/>
      <c r="C19" s="5"/>
      <c r="D19" s="5"/>
      <c r="E19" s="5"/>
    </row>
    <row r="20" spans="1:10" ht="20" customHeight="1" x14ac:dyDescent="0.35">
      <c r="A20" s="5"/>
      <c r="B20" s="5"/>
      <c r="C20" s="5"/>
      <c r="D20" s="5"/>
      <c r="E20" s="5"/>
    </row>
    <row r="21" spans="1:10" ht="20" customHeight="1" x14ac:dyDescent="0.35">
      <c r="A21" s="5"/>
      <c r="B21" s="5"/>
      <c r="C21" s="5"/>
      <c r="D21" s="5"/>
      <c r="E21" s="5"/>
    </row>
    <row r="22" spans="1:10" ht="20" customHeight="1" x14ac:dyDescent="0.35">
      <c r="A22" s="9" t="s">
        <v>94</v>
      </c>
    </row>
    <row r="23" spans="1:10" ht="20" customHeight="1" x14ac:dyDescent="0.35"/>
    <row r="24" spans="1:10" ht="20" customHeight="1" x14ac:dyDescent="0.35"/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  <row r="29" spans="1:10" ht="20" customHeight="1" x14ac:dyDescent="0.35"/>
    <row r="30" spans="1:10" ht="20" customHeight="1" x14ac:dyDescent="0.35"/>
    <row r="31" spans="1:10" ht="20" customHeight="1" x14ac:dyDescent="0.35"/>
    <row r="32" spans="1:10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2647DB2F-56A1-436D-9EB2-F04D6117AAC4}"/>
  </hyperlink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193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59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73</v>
      </c>
      <c r="H6" s="7">
        <v>3000</v>
      </c>
      <c r="I6" s="1" t="s">
        <v>74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111</v>
      </c>
      <c r="H7" s="7">
        <v>30</v>
      </c>
      <c r="I7" s="1" t="s">
        <v>112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77</v>
      </c>
      <c r="H8" s="7">
        <v>10</v>
      </c>
      <c r="I8" s="1" t="s">
        <v>78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65</v>
      </c>
      <c r="H16" s="8">
        <f>$H$6/(2*($H$7-$H$8)*($H$9-$H$8)*$H$8)</f>
        <v>0.1875</v>
      </c>
      <c r="I16" s="1" t="s">
        <v>194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B8A6E50B-6E57-486B-941B-2E8C33CBE327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44"/>
  <sheetViews>
    <sheetView showGridLines="0" zoomScale="70" zoomScaleNormal="7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195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196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96</v>
      </c>
      <c r="H9" s="7">
        <v>8</v>
      </c>
      <c r="I9" s="1" t="s">
        <v>97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  <c r="G10" s="1" t="s">
        <v>141</v>
      </c>
      <c r="H10" s="7">
        <v>20</v>
      </c>
      <c r="I10" s="1" t="s">
        <v>142</v>
      </c>
      <c r="J10" s="1" t="s">
        <v>88</v>
      </c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197</v>
      </c>
      <c r="H16" s="8">
        <f>1.414*$H$6/(2*$H$7*$H$8+$H$9*$H$10)</f>
        <v>1.2189655172413794</v>
      </c>
      <c r="I16" s="1" t="s">
        <v>198</v>
      </c>
      <c r="J16" s="1" t="s">
        <v>93</v>
      </c>
    </row>
    <row r="17" spans="1:10" ht="20" customHeight="1" x14ac:dyDescent="0.35">
      <c r="A17" s="5"/>
      <c r="B17" s="5"/>
      <c r="C17" s="5"/>
      <c r="D17" s="5"/>
      <c r="E17" s="5"/>
      <c r="G17" s="1" t="s">
        <v>199</v>
      </c>
      <c r="H17" s="8">
        <f>$H$6/(2*$H$7*$H$8+$H$9*$H$10)</f>
        <v>0.86206896551724133</v>
      </c>
      <c r="I17" s="1" t="s">
        <v>200</v>
      </c>
      <c r="J17" s="1" t="s">
        <v>93</v>
      </c>
    </row>
    <row r="18" spans="1:10" ht="20" customHeight="1" x14ac:dyDescent="0.35">
      <c r="A18" s="5"/>
      <c r="B18" s="5"/>
      <c r="C18" s="5"/>
      <c r="D18" s="5"/>
      <c r="E18" s="5"/>
    </row>
    <row r="19" spans="1:10" ht="20" customHeight="1" x14ac:dyDescent="0.35">
      <c r="A19" s="5"/>
      <c r="B19" s="5"/>
      <c r="C19" s="5"/>
      <c r="D19" s="5"/>
      <c r="E19" s="5"/>
    </row>
    <row r="20" spans="1:10" ht="20" customHeight="1" x14ac:dyDescent="0.35">
      <c r="A20" s="5"/>
      <c r="B20" s="5"/>
      <c r="C20" s="5"/>
      <c r="D20" s="5"/>
      <c r="E20" s="5"/>
    </row>
    <row r="21" spans="1:10" ht="20" customHeight="1" x14ac:dyDescent="0.35">
      <c r="A21" s="5"/>
      <c r="B21" s="5"/>
      <c r="C21" s="5"/>
      <c r="D21" s="5"/>
      <c r="E21" s="5"/>
    </row>
    <row r="22" spans="1:10" ht="20" customHeight="1" x14ac:dyDescent="0.35">
      <c r="A22" s="9" t="s">
        <v>94</v>
      </c>
    </row>
    <row r="23" spans="1:10" ht="20" customHeight="1" x14ac:dyDescent="0.35"/>
    <row r="24" spans="1:10" ht="20" customHeight="1" x14ac:dyDescent="0.35"/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  <row r="29" spans="1:10" ht="20" customHeight="1" x14ac:dyDescent="0.35"/>
    <row r="30" spans="1:10" ht="20" customHeight="1" x14ac:dyDescent="0.35"/>
    <row r="31" spans="1:10" ht="20" customHeight="1" x14ac:dyDescent="0.35"/>
    <row r="32" spans="1:10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8EDB1FF3-E1F7-4968-9BC0-EFA37EAE28B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101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5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$H$6/($H$7*$H$8)</f>
        <v>2</v>
      </c>
      <c r="I16" s="1" t="s">
        <v>92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831784AD-82B8-418B-9E5C-9915E93CE7D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102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10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6*$H$6/($H$8*$H$7^2)</f>
        <v>6</v>
      </c>
      <c r="I16" s="1" t="s">
        <v>103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97EC66C2-8232-4558-9EAD-88F9DF129CC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104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105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75</v>
      </c>
      <c r="H7" s="7">
        <v>20</v>
      </c>
      <c r="I7" s="1" t="s">
        <v>76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77</v>
      </c>
      <c r="H8" s="7">
        <v>10</v>
      </c>
      <c r="I8" s="1" t="s">
        <v>78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6*$H$6*$H$7/($H$9*$H$8^2)</f>
        <v>24</v>
      </c>
      <c r="I16" s="1" t="s">
        <v>106</v>
      </c>
      <c r="J16" s="1" t="s">
        <v>93</v>
      </c>
    </row>
    <row r="17" spans="1:10" ht="20" customHeight="1" x14ac:dyDescent="0.35">
      <c r="A17" s="5"/>
      <c r="B17" s="5"/>
      <c r="C17" s="5"/>
      <c r="D17" s="5"/>
      <c r="E17" s="5"/>
      <c r="G17" s="1" t="s">
        <v>65</v>
      </c>
      <c r="H17" s="8">
        <f>$H$6/($H$9*$H$8)</f>
        <v>2</v>
      </c>
      <c r="I17" s="1" t="s">
        <v>107</v>
      </c>
      <c r="J17" s="1" t="s">
        <v>93</v>
      </c>
    </row>
    <row r="18" spans="1:10" ht="20" customHeight="1" x14ac:dyDescent="0.35">
      <c r="A18" s="5"/>
      <c r="B18" s="5"/>
      <c r="C18" s="5"/>
      <c r="D18" s="5"/>
      <c r="E18" s="5"/>
    </row>
    <row r="19" spans="1:10" ht="20" customHeight="1" x14ac:dyDescent="0.35">
      <c r="A19" s="5"/>
      <c r="B19" s="5"/>
      <c r="C19" s="5"/>
      <c r="D19" s="5"/>
      <c r="E19" s="5"/>
    </row>
    <row r="20" spans="1:10" ht="20" customHeight="1" x14ac:dyDescent="0.35">
      <c r="A20" s="5"/>
      <c r="B20" s="5"/>
      <c r="C20" s="5"/>
      <c r="D20" s="5"/>
      <c r="E20" s="5"/>
    </row>
    <row r="21" spans="1:10" ht="20" customHeight="1" x14ac:dyDescent="0.35">
      <c r="A21" s="5"/>
      <c r="B21" s="5"/>
      <c r="C21" s="5"/>
      <c r="D21" s="5"/>
      <c r="E21" s="5"/>
    </row>
    <row r="22" spans="1:10" ht="20" customHeight="1" x14ac:dyDescent="0.35">
      <c r="A22" s="9" t="s">
        <v>94</v>
      </c>
    </row>
    <row r="23" spans="1:10" ht="20" customHeight="1" x14ac:dyDescent="0.35"/>
    <row r="24" spans="1:10" ht="20" customHeight="1" x14ac:dyDescent="0.35"/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  <row r="29" spans="1:10" ht="20" customHeight="1" x14ac:dyDescent="0.35"/>
    <row r="30" spans="1:10" ht="20" customHeight="1" x14ac:dyDescent="0.35"/>
    <row r="31" spans="1:10" ht="20" customHeight="1" x14ac:dyDescent="0.35"/>
    <row r="32" spans="1:10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17A7FC35-AF79-4969-A19A-937F0B23918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108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14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77</v>
      </c>
      <c r="H7" s="7">
        <v>10</v>
      </c>
      <c r="I7" s="1" t="s">
        <v>78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79</v>
      </c>
      <c r="H8" s="7">
        <v>50</v>
      </c>
      <c r="I8" s="1" t="s">
        <v>80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$H$6/($H$8*$H$7)</f>
        <v>10</v>
      </c>
      <c r="I16" s="1" t="s">
        <v>109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E4DC035D-EB06-4CFC-AAAC-75F428707C63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110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16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71</v>
      </c>
      <c r="H6" s="7">
        <v>5000</v>
      </c>
      <c r="I6" s="1" t="s">
        <v>72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111</v>
      </c>
      <c r="H7" s="7">
        <v>30</v>
      </c>
      <c r="I7" s="1" t="s">
        <v>112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77</v>
      </c>
      <c r="H8" s="7">
        <v>10</v>
      </c>
      <c r="I8" s="1" t="s">
        <v>78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67</v>
      </c>
      <c r="H16" s="8">
        <f>3*$H$7*$H$6/($H$9*$H$8*(3*$H$7^2-6*$H$7*$H$8+4*$H$8^2))</f>
        <v>0.69230769230769229</v>
      </c>
      <c r="I16" s="1" t="s">
        <v>113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E7022A90-7C3F-4053-8DA4-8806869B7E33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4"/>
  <sheetViews>
    <sheetView showGridLines="0" workbookViewId="0">
      <selection activeCell="I1" sqref="I1:J1"/>
    </sheetView>
  </sheetViews>
  <sheetFormatPr defaultRowHeight="14.5" x14ac:dyDescent="0.35"/>
  <cols>
    <col min="1" max="1" width="4" customWidth="1"/>
    <col min="2" max="5" width="15" customWidth="1"/>
    <col min="6" max="6" width="4" customWidth="1"/>
    <col min="7" max="7" width="16" customWidth="1"/>
    <col min="8" max="8" width="12" customWidth="1"/>
    <col min="9" max="9" width="16" customWidth="1"/>
    <col min="10" max="10" width="18" customWidth="1"/>
  </cols>
  <sheetData>
    <row r="1" spans="1:10" ht="20" customHeight="1" x14ac:dyDescent="0.35">
      <c r="A1" s="26" t="s">
        <v>114</v>
      </c>
      <c r="B1" s="12"/>
      <c r="C1" s="12"/>
      <c r="D1" s="12"/>
      <c r="E1" s="12"/>
      <c r="F1" s="12"/>
      <c r="G1" s="12"/>
      <c r="H1" s="12"/>
      <c r="I1" s="28" t="s">
        <v>82</v>
      </c>
      <c r="J1" s="29"/>
    </row>
    <row r="2" spans="1:10" ht="20" customHeight="1" x14ac:dyDescent="0.35">
      <c r="A2" s="27" t="s">
        <v>7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20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20" customHeight="1" x14ac:dyDescent="0.35">
      <c r="G4" s="17" t="s">
        <v>83</v>
      </c>
      <c r="H4" s="18"/>
      <c r="I4" s="18"/>
      <c r="J4" s="19"/>
    </row>
    <row r="5" spans="1:10" ht="20" customHeight="1" x14ac:dyDescent="0.35">
      <c r="A5" s="5"/>
      <c r="B5" s="5"/>
      <c r="C5" s="5"/>
      <c r="D5" s="5"/>
      <c r="E5" s="5"/>
      <c r="G5" s="6" t="s">
        <v>84</v>
      </c>
      <c r="H5" s="6" t="s">
        <v>85</v>
      </c>
      <c r="I5" s="6" t="s">
        <v>86</v>
      </c>
      <c r="J5" s="6" t="s">
        <v>87</v>
      </c>
    </row>
    <row r="6" spans="1:10" ht="20" customHeight="1" x14ac:dyDescent="0.35">
      <c r="A6" s="5"/>
      <c r="B6" s="5"/>
      <c r="C6" s="5"/>
      <c r="D6" s="5"/>
      <c r="E6" s="5"/>
      <c r="G6" s="1" t="s">
        <v>69</v>
      </c>
      <c r="H6" s="7">
        <v>1000</v>
      </c>
      <c r="I6" s="1" t="s">
        <v>70</v>
      </c>
      <c r="J6" s="1" t="s">
        <v>88</v>
      </c>
    </row>
    <row r="7" spans="1:10" ht="20" customHeight="1" x14ac:dyDescent="0.35">
      <c r="A7" s="5"/>
      <c r="B7" s="5"/>
      <c r="C7" s="5"/>
      <c r="D7" s="5"/>
      <c r="E7" s="5"/>
      <c r="G7" s="1" t="s">
        <v>96</v>
      </c>
      <c r="H7" s="7">
        <v>8</v>
      </c>
      <c r="I7" s="1" t="s">
        <v>97</v>
      </c>
      <c r="J7" s="1" t="s">
        <v>88</v>
      </c>
    </row>
    <row r="8" spans="1:10" ht="20" customHeight="1" x14ac:dyDescent="0.35">
      <c r="A8" s="5"/>
      <c r="B8" s="5"/>
      <c r="C8" s="5"/>
      <c r="D8" s="5"/>
      <c r="E8" s="5"/>
      <c r="G8" s="1" t="s">
        <v>98</v>
      </c>
      <c r="H8" s="7">
        <v>6</v>
      </c>
      <c r="I8" s="1" t="s">
        <v>99</v>
      </c>
      <c r="J8" s="1" t="s">
        <v>88</v>
      </c>
    </row>
    <row r="9" spans="1:10" ht="20" customHeight="1" x14ac:dyDescent="0.35">
      <c r="A9" s="5"/>
      <c r="B9" s="5"/>
      <c r="C9" s="5"/>
      <c r="D9" s="5"/>
      <c r="E9" s="5"/>
      <c r="G9" s="1" t="s">
        <v>79</v>
      </c>
      <c r="H9" s="7">
        <v>50</v>
      </c>
      <c r="I9" s="1" t="s">
        <v>80</v>
      </c>
      <c r="J9" s="1" t="s">
        <v>88</v>
      </c>
    </row>
    <row r="10" spans="1:10" ht="20" customHeight="1" x14ac:dyDescent="0.35">
      <c r="A10" s="5"/>
      <c r="B10" s="5"/>
      <c r="C10" s="5"/>
      <c r="D10" s="5"/>
      <c r="E10" s="5"/>
    </row>
    <row r="11" spans="1:10" ht="20" customHeight="1" x14ac:dyDescent="0.35">
      <c r="A11" s="5"/>
      <c r="B11" s="5"/>
      <c r="C11" s="5"/>
      <c r="D11" s="5"/>
      <c r="E11" s="5"/>
    </row>
    <row r="12" spans="1:10" ht="20" customHeight="1" x14ac:dyDescent="0.35">
      <c r="A12" s="5"/>
      <c r="B12" s="5"/>
      <c r="C12" s="5"/>
      <c r="D12" s="5"/>
      <c r="E12" s="5"/>
    </row>
    <row r="13" spans="1:10" ht="20" customHeight="1" x14ac:dyDescent="0.35">
      <c r="A13" s="5"/>
      <c r="B13" s="5"/>
      <c r="C13" s="5"/>
      <c r="D13" s="5"/>
      <c r="E13" s="5"/>
    </row>
    <row r="14" spans="1:10" ht="20" customHeight="1" x14ac:dyDescent="0.35">
      <c r="A14" s="5"/>
      <c r="B14" s="5"/>
      <c r="C14" s="5"/>
      <c r="D14" s="5"/>
      <c r="E14" s="5"/>
      <c r="G14" s="30" t="s">
        <v>89</v>
      </c>
      <c r="H14" s="18"/>
      <c r="I14" s="18"/>
      <c r="J14" s="19"/>
    </row>
    <row r="15" spans="1:10" ht="20" customHeight="1" x14ac:dyDescent="0.35">
      <c r="A15" s="5"/>
      <c r="B15" s="5"/>
      <c r="C15" s="5"/>
      <c r="D15" s="5"/>
      <c r="E15" s="5"/>
      <c r="G15" s="6" t="s">
        <v>90</v>
      </c>
      <c r="H15" s="6" t="s">
        <v>85</v>
      </c>
      <c r="I15" s="6" t="s">
        <v>91</v>
      </c>
      <c r="J15" s="6" t="s">
        <v>4</v>
      </c>
    </row>
    <row r="16" spans="1:10" ht="20" customHeight="1" x14ac:dyDescent="0.35">
      <c r="A16" s="5"/>
      <c r="B16" s="5"/>
      <c r="C16" s="5"/>
      <c r="D16" s="5"/>
      <c r="E16" s="5"/>
      <c r="G16" s="1" t="s">
        <v>63</v>
      </c>
      <c r="H16" s="8">
        <f>$H$6/(($H$7+$H$8)*$H$9)</f>
        <v>1.4285714285714286</v>
      </c>
      <c r="I16" s="1" t="s">
        <v>100</v>
      </c>
      <c r="J16" s="1" t="s">
        <v>93</v>
      </c>
    </row>
    <row r="17" spans="1:5" ht="20" customHeight="1" x14ac:dyDescent="0.35">
      <c r="A17" s="5"/>
      <c r="B17" s="5"/>
      <c r="C17" s="5"/>
      <c r="D17" s="5"/>
      <c r="E17" s="5"/>
    </row>
    <row r="18" spans="1:5" ht="20" customHeight="1" x14ac:dyDescent="0.35">
      <c r="A18" s="5"/>
      <c r="B18" s="5"/>
      <c r="C18" s="5"/>
      <c r="D18" s="5"/>
      <c r="E18" s="5"/>
    </row>
    <row r="19" spans="1:5" ht="20" customHeight="1" x14ac:dyDescent="0.35">
      <c r="A19" s="5"/>
      <c r="B19" s="5"/>
      <c r="C19" s="5"/>
      <c r="D19" s="5"/>
      <c r="E19" s="5"/>
    </row>
    <row r="20" spans="1:5" ht="20" customHeight="1" x14ac:dyDescent="0.35">
      <c r="A20" s="5"/>
      <c r="B20" s="5"/>
      <c r="C20" s="5"/>
      <c r="D20" s="5"/>
      <c r="E20" s="5"/>
    </row>
    <row r="21" spans="1:5" ht="20" customHeight="1" x14ac:dyDescent="0.35">
      <c r="A21" s="5"/>
      <c r="B21" s="5"/>
      <c r="C21" s="5"/>
      <c r="D21" s="5"/>
      <c r="E21" s="5"/>
    </row>
    <row r="22" spans="1:5" ht="20" customHeight="1" x14ac:dyDescent="0.35">
      <c r="A22" s="9" t="s">
        <v>94</v>
      </c>
    </row>
    <row r="23" spans="1:5" ht="20" customHeight="1" x14ac:dyDescent="0.35"/>
    <row r="24" spans="1:5" ht="20" customHeight="1" x14ac:dyDescent="0.35"/>
    <row r="25" spans="1:5" ht="20" customHeight="1" x14ac:dyDescent="0.35"/>
    <row r="26" spans="1:5" ht="20" customHeight="1" x14ac:dyDescent="0.35"/>
    <row r="27" spans="1:5" ht="20" customHeight="1" x14ac:dyDescent="0.35"/>
    <row r="28" spans="1:5" ht="20" customHeight="1" x14ac:dyDescent="0.35"/>
    <row r="29" spans="1:5" ht="20" customHeight="1" x14ac:dyDescent="0.35"/>
    <row r="30" spans="1:5" ht="20" customHeight="1" x14ac:dyDescent="0.35"/>
    <row r="31" spans="1:5" ht="20" customHeight="1" x14ac:dyDescent="0.35"/>
    <row r="32" spans="1:5" ht="20" customHeight="1" x14ac:dyDescent="0.35"/>
    <row r="33" spans="1:10" ht="20" customHeight="1" x14ac:dyDescent="0.35"/>
    <row r="34" spans="1:10" ht="20" customHeight="1" x14ac:dyDescent="0.35"/>
    <row r="35" spans="1:10" ht="20" customHeight="1" x14ac:dyDescent="0.35">
      <c r="A35" s="31" t="s">
        <v>202</v>
      </c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20" customHeight="1" x14ac:dyDescent="0.35">
      <c r="A36" s="21"/>
      <c r="B36" s="12"/>
      <c r="C36" s="12"/>
      <c r="D36" s="12"/>
      <c r="E36" s="12"/>
      <c r="F36" s="12"/>
      <c r="G36" s="12"/>
      <c r="H36" s="12"/>
      <c r="I36" s="12"/>
      <c r="J36" s="22"/>
    </row>
    <row r="37" spans="1:10" ht="20" customHeight="1" x14ac:dyDescent="0.35">
      <c r="A37" s="21"/>
      <c r="B37" s="12"/>
      <c r="C37" s="12"/>
      <c r="D37" s="12"/>
      <c r="E37" s="12"/>
      <c r="F37" s="12"/>
      <c r="G37" s="12"/>
      <c r="H37" s="12"/>
      <c r="I37" s="12"/>
      <c r="J37" s="22"/>
    </row>
    <row r="38" spans="1:10" ht="20" customHeight="1" x14ac:dyDescent="0.35">
      <c r="A38" s="23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20" customHeight="1" x14ac:dyDescent="0.35"/>
    <row r="40" spans="1:10" ht="20" customHeight="1" x14ac:dyDescent="0.35"/>
    <row r="41" spans="1:10" ht="20" customHeight="1" x14ac:dyDescent="0.35"/>
    <row r="42" spans="1:10" ht="20" customHeight="1" x14ac:dyDescent="0.35"/>
    <row r="43" spans="1:10" ht="20" customHeight="1" x14ac:dyDescent="0.35"/>
    <row r="44" spans="1:10" ht="20" customHeight="1" x14ac:dyDescent="0.35"/>
  </sheetData>
  <mergeCells count="6">
    <mergeCell ref="G4:J4"/>
    <mergeCell ref="A35:J38"/>
    <mergeCell ref="A1:H1"/>
    <mergeCell ref="A2:J3"/>
    <mergeCell ref="I1:J1"/>
    <mergeCell ref="G14:J14"/>
  </mergeCells>
  <phoneticPr fontId="9"/>
  <hyperlinks>
    <hyperlink ref="I1:J1" location="目次!A1" display="目次へ戻る" xr:uid="{1F719B2D-3825-4A4B-B673-C14D3B9F4EC3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33</vt:i4>
      </vt:variant>
    </vt:vector>
  </HeadingPairs>
  <TitlesOfParts>
    <vt:vector size="33" baseType="lpstr">
      <vt:lpstr>目次</vt:lpstr>
      <vt:lpstr>F01</vt:lpstr>
      <vt:lpstr>F02</vt:lpstr>
      <vt:lpstr>F03</vt:lpstr>
      <vt:lpstr>F04</vt:lpstr>
      <vt:lpstr>F05</vt:lpstr>
      <vt:lpstr>F06</vt:lpstr>
      <vt:lpstr>F07</vt:lpstr>
      <vt:lpstr>F08</vt:lpstr>
      <vt:lpstr>F09</vt:lpstr>
      <vt:lpstr>F10</vt:lpstr>
      <vt:lpstr>F11</vt:lpstr>
      <vt:lpstr>F12</vt:lpstr>
      <vt:lpstr>F13</vt:lpstr>
      <vt:lpstr>F14</vt:lpstr>
      <vt:lpstr>F15</vt:lpstr>
      <vt:lpstr>F16</vt:lpstr>
      <vt:lpstr>F17</vt:lpstr>
      <vt:lpstr>F18</vt:lpstr>
      <vt:lpstr>F19</vt:lpstr>
      <vt:lpstr>F20</vt:lpstr>
      <vt:lpstr>F21</vt:lpstr>
      <vt:lpstr>F22</vt:lpstr>
      <vt:lpstr>F23</vt:lpstr>
      <vt:lpstr>F24</vt:lpstr>
      <vt:lpstr>F25</vt:lpstr>
      <vt:lpstr>F26</vt:lpstr>
      <vt:lpstr>F27</vt:lpstr>
      <vt:lpstr>F28</vt:lpstr>
      <vt:lpstr>F29</vt:lpstr>
      <vt:lpstr>F30</vt:lpstr>
      <vt:lpstr>F31</vt:lpstr>
      <vt:lpstr>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2026-03-17T13:55:19Z</dcterms:modified>
</cp:coreProperties>
</file>